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7980"/>
  </bookViews>
  <sheets>
    <sheet name="K_0001" sheetId="10" r:id="rId1"/>
  </sheets>
  <definedNames>
    <definedName name="_xlnm.Print_Area" localSheetId="0">K_0001!$A$1:$K$21</definedName>
  </definedNames>
  <calcPr calcId="144525"/>
</workbook>
</file>

<file path=xl/calcChain.xml><?xml version="1.0" encoding="utf-8"?>
<calcChain xmlns="http://schemas.openxmlformats.org/spreadsheetml/2006/main">
  <c r="F14" i="10" l="1"/>
  <c r="D14" i="10" l="1"/>
  <c r="J16" i="10" l="1"/>
  <c r="E14" i="10"/>
  <c r="G16" i="10" l="1"/>
  <c r="K16" i="10"/>
  <c r="I16" i="10"/>
  <c r="H16" i="10"/>
  <c r="G17" i="10" l="1"/>
  <c r="G18" i="10" s="1"/>
  <c r="J17" i="10"/>
  <c r="J18" i="10" s="1"/>
  <c r="J19" i="10" s="1"/>
  <c r="J20" i="10" s="1"/>
  <c r="I17" i="10"/>
  <c r="I18" i="10" s="1"/>
  <c r="H17" i="10"/>
  <c r="K17" i="10"/>
  <c r="K18" i="10" s="1"/>
  <c r="K19" i="10" s="1"/>
  <c r="K20" i="10" s="1"/>
  <c r="K21" i="10" s="1"/>
  <c r="F16" i="10"/>
  <c r="I19" i="10" l="1"/>
  <c r="I20" i="10" s="1"/>
  <c r="F17" i="10"/>
  <c r="F18" i="10" s="1"/>
  <c r="H18" i="10"/>
  <c r="H19" i="10" s="1"/>
  <c r="H20" i="10" s="1"/>
  <c r="H21" i="10" s="1"/>
  <c r="G19" i="10"/>
  <c r="G20" i="10" s="1"/>
  <c r="F20" i="10" l="1"/>
  <c r="I21" i="10"/>
  <c r="F19" i="10"/>
  <c r="G21" i="10"/>
  <c r="F21" i="10" s="1"/>
</calcChain>
</file>

<file path=xl/sharedStrings.xml><?xml version="1.0" encoding="utf-8"?>
<sst xmlns="http://schemas.openxmlformats.org/spreadsheetml/2006/main" count="28" uniqueCount="28">
  <si>
    <t>итого</t>
  </si>
  <si>
    <t>Составлена на основании: "Сборник укрупненных показателей стоимости строительства (реконструкции) подстанций и линий электропередачи для нужд ОАО "Холдинг МРСК. Приказ от20.09.2012 г. № 488"</t>
  </si>
  <si>
    <t>№ п/п</t>
  </si>
  <si>
    <t>Наименование работ</t>
  </si>
  <si>
    <t>Количество, шт.</t>
  </si>
  <si>
    <t xml:space="preserve"> Оборудование (%)</t>
  </si>
  <si>
    <t>СМР (%)</t>
  </si>
  <si>
    <t>ПНР (%)</t>
  </si>
  <si>
    <t>ПИР (%)</t>
  </si>
  <si>
    <t>Прочие (%)</t>
  </si>
  <si>
    <t>2</t>
  </si>
  <si>
    <t>Составляющие стоимости</t>
  </si>
  <si>
    <t>Распределение стоимости в ценах 2020 г.:</t>
  </si>
  <si>
    <t>Итого без НДС</t>
  </si>
  <si>
    <t>НДС - 20%</t>
  </si>
  <si>
    <t>Итого с НДС</t>
  </si>
  <si>
    <t>Всего без ПИР</t>
  </si>
  <si>
    <t>строительству ЗРУ -6 кВ, 1 и 2 секции шин ПС-110/6 кВ "СЦБК"  (согласно п.п. 4.7 ;4.11 ; п 22 таб 2 сборника)</t>
  </si>
  <si>
    <t>ПИР (таб 25. таб 27 Коммунальные инженерные системы)</t>
  </si>
  <si>
    <t xml:space="preserve">Индексы-дефляторы Министерства экономического развития по строке «Инвестиции в основной капитал (Капитальные вложения)» (от 30.09.2019 г.) </t>
  </si>
  <si>
    <t xml:space="preserve">Коммунальные инженерные сети и сооружения, 2012 г. Раздел 3. Электрические подстанции переменного тока 35-750 кВ </t>
  </si>
  <si>
    <t>итого в ценах 2021 года. Индекс-дефлятор 1.037</t>
  </si>
  <si>
    <r>
      <rPr>
        <b/>
        <sz val="14"/>
        <rFont val="Times New Roman"/>
        <family val="1"/>
        <charset val="204"/>
      </rPr>
      <t>Обоснование стоимости работ по объекту:</t>
    </r>
    <r>
      <rPr>
        <sz val="14"/>
        <rFont val="Times New Roman"/>
        <family val="1"/>
        <charset val="204"/>
      </rPr>
      <t xml:space="preserve"> Строительство ЗРУ-6кВ 1 и 2 секции шин ПС-110/6 кВ «СЦБК» территориальный округ Северный, г. Архангельска, ул. Кировская, д. 4 в связи с аварийным состоянием строительных конструкций и угрозой саморазрушения рядом стоящих строительных конструкций с монтажом 20 ячеек с вакуумными выключателями и РЗиА</t>
    </r>
  </si>
  <si>
    <t>Инвестиционный Проект</t>
  </si>
  <si>
    <t>K_0001</t>
  </si>
  <si>
    <t>Цена за шт., руб. БЕЗ НДС</t>
  </si>
  <si>
    <t>Всего стоимость, руб. БЕЗ НДС</t>
  </si>
  <si>
    <r>
      <t>Х</t>
    </r>
    <r>
      <rPr>
        <b/>
        <sz val="12"/>
        <rFont val="Times New Roman"/>
        <family val="1"/>
        <charset val="204"/>
      </rPr>
      <t>цена</t>
    </r>
    <r>
      <rPr>
        <b/>
        <sz val="14"/>
        <rFont val="Times New Roman"/>
        <family val="1"/>
        <charset val="204"/>
      </rPr>
      <t xml:space="preserve"> = </t>
    </r>
    <r>
      <rPr>
        <b/>
        <u/>
        <sz val="14"/>
        <rFont val="Times New Roman"/>
        <family val="1"/>
        <charset val="204"/>
      </rPr>
      <t>Цена*100%</t>
    </r>
    <r>
      <rPr>
        <b/>
        <sz val="14"/>
        <rFont val="Times New Roman"/>
        <family val="1"/>
        <charset val="204"/>
      </rPr>
      <t xml:space="preserve">     (%), руб. БЕЗ НДС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</si>
</sst>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0.0%"/>
    <numFmt numFmtId="166" formatCode="0.000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theme="3" tint="0.59999389629810485"/>
      <name val="Times New Roman"/>
      <family val="1"/>
      <charset val="204"/>
    </font>
    <font>
      <sz val="14"/>
      <color theme="3" tint="0.59999389629810485"/>
      <name val="Times New Roman"/>
      <family val="1"/>
      <charset val="204"/>
    </font>
    <font>
      <sz val="11"/>
      <color theme="3" tint="0.59999389629810485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7" fillId="0" borderId="1" xfId="0" applyNumberFormat="1" applyFont="1" applyFill="1" applyBorder="1" applyAlignment="1" applyProtection="1">
      <alignment horizontal="left" vertical="center"/>
    </xf>
    <xf numFmtId="0" fontId="9" fillId="0" borderId="1" xfId="0" applyNumberFormat="1" applyFont="1" applyFill="1" applyBorder="1" applyAlignment="1" applyProtection="1">
      <alignment horizontal="left" vertical="center"/>
    </xf>
    <xf numFmtId="0" fontId="9" fillId="0" borderId="1" xfId="0" applyNumberFormat="1" applyFont="1" applyFill="1" applyBorder="1" applyAlignment="1" applyProtection="1">
      <alignment horizontal="left" vertical="top"/>
    </xf>
    <xf numFmtId="164" fontId="7" fillId="0" borderId="1" xfId="1" applyNumberFormat="1" applyFont="1" applyFill="1" applyBorder="1" applyAlignment="1" applyProtection="1">
      <alignment horizontal="center" vertical="center"/>
    </xf>
    <xf numFmtId="164" fontId="7" fillId="0" borderId="1" xfId="0" applyNumberFormat="1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left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9" fontId="9" fillId="0" borderId="1" xfId="1" applyFont="1" applyFill="1" applyBorder="1" applyAlignment="1" applyProtection="1">
      <alignment vertical="center"/>
    </xf>
    <xf numFmtId="165" fontId="9" fillId="0" borderId="1" xfId="1" applyNumberFormat="1" applyFont="1" applyFill="1" applyBorder="1" applyAlignment="1" applyProtection="1">
      <alignment horizontal="center" vertical="center"/>
    </xf>
    <xf numFmtId="0" fontId="2" fillId="0" borderId="1" xfId="0" applyFont="1" applyBorder="1" applyAlignment="1">
      <alignment vertical="center"/>
    </xf>
    <xf numFmtId="0" fontId="9" fillId="0" borderId="1" xfId="0" applyNumberFormat="1" applyFont="1" applyFill="1" applyBorder="1" applyAlignment="1" applyProtection="1">
      <alignment vertical="center"/>
    </xf>
    <xf numFmtId="9" fontId="9" fillId="0" borderId="1" xfId="1" applyFont="1" applyFill="1" applyBorder="1" applyAlignment="1" applyProtection="1">
      <alignment horizontal="center" vertical="center"/>
    </xf>
    <xf numFmtId="49" fontId="2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164" fontId="9" fillId="0" borderId="1" xfId="0" applyNumberFormat="1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right" vertical="center"/>
    </xf>
    <xf numFmtId="164" fontId="9" fillId="0" borderId="1" xfId="0" applyNumberFormat="1" applyFont="1" applyBorder="1" applyAlignment="1">
      <alignment vertical="center"/>
    </xf>
    <xf numFmtId="166" fontId="9" fillId="0" borderId="1" xfId="0" applyNumberFormat="1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7" fillId="0" borderId="3" xfId="0" applyNumberFormat="1" applyFont="1" applyFill="1" applyBorder="1" applyAlignment="1" applyProtection="1">
      <alignment horizontal="left" vertical="center"/>
    </xf>
    <xf numFmtId="0" fontId="7" fillId="0" borderId="3" xfId="0" applyNumberFormat="1" applyFont="1" applyFill="1" applyBorder="1" applyAlignment="1" applyProtection="1">
      <alignment horizontal="left" vertical="top"/>
    </xf>
    <xf numFmtId="164" fontId="7" fillId="0" borderId="3" xfId="0" applyNumberFormat="1" applyFont="1" applyFill="1" applyBorder="1" applyAlignment="1" applyProtection="1">
      <alignment horizontal="center" vertical="center"/>
    </xf>
    <xf numFmtId="0" fontId="9" fillId="0" borderId="2" xfId="0" applyNumberFormat="1" applyFont="1" applyFill="1" applyBorder="1" applyAlignment="1" applyProtection="1">
      <alignment horizontal="left" vertical="center" wrapText="1"/>
    </xf>
    <xf numFmtId="0" fontId="9" fillId="0" borderId="2" xfId="0" applyNumberFormat="1" applyFont="1" applyFill="1" applyBorder="1" applyAlignment="1" applyProtection="1">
      <alignment horizontal="left" vertical="top" wrapText="1"/>
    </xf>
    <xf numFmtId="0" fontId="7" fillId="0" borderId="2" xfId="0" applyNumberFormat="1" applyFont="1" applyFill="1" applyBorder="1" applyAlignment="1" applyProtection="1">
      <alignment horizontal="left" vertical="center" wrapText="1"/>
    </xf>
    <xf numFmtId="164" fontId="9" fillId="0" borderId="2" xfId="1" applyNumberFormat="1" applyFont="1" applyFill="1" applyBorder="1" applyAlignment="1" applyProtection="1">
      <alignment horizontal="center" vertical="center"/>
    </xf>
    <xf numFmtId="164" fontId="9" fillId="0" borderId="2" xfId="0" applyNumberFormat="1" applyFont="1" applyFill="1" applyBorder="1" applyAlignment="1" applyProtection="1">
      <alignment horizontal="center" vertical="center"/>
    </xf>
    <xf numFmtId="0" fontId="7" fillId="0" borderId="3" xfId="0" applyNumberFormat="1" applyFont="1" applyFill="1" applyBorder="1" applyAlignment="1" applyProtection="1">
      <alignment vertical="center"/>
    </xf>
    <xf numFmtId="0" fontId="9" fillId="0" borderId="2" xfId="0" applyNumberFormat="1" applyFont="1" applyFill="1" applyBorder="1" applyAlignment="1" applyProtection="1">
      <alignment vertical="center"/>
    </xf>
    <xf numFmtId="0" fontId="7" fillId="0" borderId="2" xfId="0" applyNumberFormat="1" applyFont="1" applyFill="1" applyBorder="1" applyAlignment="1" applyProtection="1">
      <alignment vertical="center"/>
    </xf>
    <xf numFmtId="0" fontId="7" fillId="0" borderId="2" xfId="0" applyNumberFormat="1" applyFont="1" applyFill="1" applyBorder="1" applyAlignment="1" applyProtection="1">
      <alignment horizontal="left" vertical="top"/>
    </xf>
    <xf numFmtId="4" fontId="9" fillId="0" borderId="2" xfId="0" applyNumberFormat="1" applyFont="1" applyFill="1" applyBorder="1" applyAlignment="1" applyProtection="1">
      <alignment horizontal="center" vertical="top"/>
    </xf>
    <xf numFmtId="0" fontId="6" fillId="0" borderId="0" xfId="0" applyFont="1" applyAlignment="1">
      <alignment horizontal="center" vertical="center" wrapText="1"/>
    </xf>
    <xf numFmtId="0" fontId="9" fillId="0" borderId="1" xfId="0" applyNumberFormat="1" applyFont="1" applyFill="1" applyBorder="1" applyAlignment="1" applyProtection="1">
      <alignment vertical="center" wrapText="1"/>
    </xf>
    <xf numFmtId="4" fontId="2" fillId="0" borderId="1" xfId="0" applyNumberFormat="1" applyFont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164" fontId="2" fillId="0" borderId="0" xfId="0" applyNumberFormat="1" applyFont="1" applyAlignment="1">
      <alignment horizontal="left" vertical="center" wrapText="1"/>
    </xf>
    <xf numFmtId="4" fontId="0" fillId="0" borderId="0" xfId="0" applyNumberFormat="1"/>
    <xf numFmtId="10" fontId="9" fillId="0" borderId="1" xfId="1" applyNumberFormat="1" applyFont="1" applyFill="1" applyBorder="1" applyAlignment="1" applyProtection="1">
      <alignment horizontal="center" vertical="center"/>
    </xf>
    <xf numFmtId="4" fontId="2" fillId="0" borderId="0" xfId="0" applyNumberFormat="1" applyFont="1" applyAlignment="1">
      <alignment vertical="center"/>
    </xf>
    <xf numFmtId="4" fontId="10" fillId="0" borderId="0" xfId="0" applyNumberFormat="1" applyFont="1" applyAlignment="1">
      <alignment horizontal="center" vertical="center"/>
    </xf>
    <xf numFmtId="4" fontId="11" fillId="0" borderId="0" xfId="0" applyNumberFormat="1" applyFont="1" applyAlignment="1">
      <alignment horizontal="center" vertical="center"/>
    </xf>
    <xf numFmtId="4" fontId="11" fillId="0" borderId="0" xfId="0" applyNumberFormat="1" applyFont="1" applyAlignment="1">
      <alignment horizontal="right" vertical="center"/>
    </xf>
    <xf numFmtId="4" fontId="11" fillId="0" borderId="0" xfId="0" applyNumberFormat="1" applyFont="1" applyAlignment="1">
      <alignment vertical="center"/>
    </xf>
    <xf numFmtId="4" fontId="12" fillId="0" borderId="0" xfId="0" applyNumberFormat="1" applyFont="1"/>
    <xf numFmtId="10" fontId="12" fillId="0" borderId="0" xfId="0" applyNumberFormat="1" applyFont="1"/>
    <xf numFmtId="164" fontId="0" fillId="0" borderId="0" xfId="0" applyNumberFormat="1"/>
    <xf numFmtId="164" fontId="7" fillId="2" borderId="3" xfId="0" applyNumberFormat="1" applyFont="1" applyFill="1" applyBorder="1" applyAlignment="1" applyProtection="1">
      <alignment horizontal="center" vertical="center"/>
    </xf>
    <xf numFmtId="0" fontId="1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49" fontId="4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zoomScale="85" zoomScaleNormal="85" workbookViewId="0">
      <selection activeCell="E1" sqref="E1:H1"/>
    </sheetView>
  </sheetViews>
  <sheetFormatPr defaultRowHeight="15" x14ac:dyDescent="0.25"/>
  <cols>
    <col min="1" max="1" width="8.5703125" customWidth="1"/>
    <col min="2" max="2" width="25.28515625" customWidth="1"/>
    <col min="3" max="3" width="11.5703125" customWidth="1"/>
    <col min="4" max="4" width="16.42578125" customWidth="1"/>
    <col min="5" max="5" width="15.28515625" customWidth="1"/>
    <col min="6" max="6" width="18" customWidth="1"/>
    <col min="7" max="7" width="19" customWidth="1"/>
    <col min="8" max="8" width="17.140625" customWidth="1"/>
    <col min="9" max="9" width="22.7109375" customWidth="1"/>
    <col min="10" max="10" width="24.42578125" customWidth="1"/>
    <col min="11" max="11" width="16.85546875" customWidth="1"/>
  </cols>
  <sheetData>
    <row r="1" spans="1:11" s="1" customFormat="1" ht="30.75" customHeight="1" x14ac:dyDescent="0.25">
      <c r="A1" s="2"/>
      <c r="B1" s="3"/>
      <c r="C1" s="3"/>
      <c r="D1" s="3"/>
      <c r="E1" s="64" t="s">
        <v>23</v>
      </c>
      <c r="F1" s="64"/>
      <c r="G1" s="64"/>
      <c r="H1" s="64"/>
    </row>
    <row r="2" spans="1:11" s="4" customFormat="1" ht="19.5" customHeight="1" x14ac:dyDescent="0.25">
      <c r="D2" s="5"/>
      <c r="E2" s="65" t="s">
        <v>24</v>
      </c>
      <c r="F2" s="65"/>
      <c r="G2" s="65"/>
      <c r="H2" s="65"/>
    </row>
    <row r="3" spans="1:11" s="4" customFormat="1" ht="56.45" customHeight="1" x14ac:dyDescent="0.25">
      <c r="A3" s="66" t="s">
        <v>22</v>
      </c>
      <c r="B3" s="66"/>
      <c r="C3" s="66"/>
      <c r="D3" s="66"/>
      <c r="E3" s="66"/>
      <c r="F3" s="66"/>
      <c r="G3" s="66"/>
      <c r="H3" s="66"/>
      <c r="I3" s="66"/>
      <c r="J3" s="66"/>
      <c r="K3" s="66"/>
    </row>
    <row r="4" spans="1:11" s="4" customFormat="1" ht="22.5" customHeight="1" x14ac:dyDescent="0.25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</row>
    <row r="5" spans="1:11" s="4" customFormat="1" ht="12.75" customHeight="1" x14ac:dyDescent="0.25">
      <c r="D5" s="5"/>
      <c r="E5" s="5"/>
      <c r="F5" s="5"/>
      <c r="G5" s="5"/>
      <c r="H5" s="5"/>
    </row>
    <row r="6" spans="1:11" s="4" customFormat="1" ht="36" customHeight="1" x14ac:dyDescent="0.25">
      <c r="A6" s="68" t="s">
        <v>1</v>
      </c>
      <c r="B6" s="68"/>
      <c r="C6" s="68"/>
      <c r="D6" s="68"/>
      <c r="E6" s="68"/>
      <c r="F6" s="68"/>
      <c r="G6" s="68"/>
      <c r="H6" s="68"/>
      <c r="I6" s="68"/>
      <c r="J6" s="68"/>
      <c r="K6" s="68"/>
    </row>
    <row r="7" spans="1:11" s="4" customFormat="1" ht="19.5" customHeight="1" x14ac:dyDescent="0.25">
      <c r="A7" s="51"/>
      <c r="B7" s="51"/>
      <c r="C7" s="69" t="s">
        <v>20</v>
      </c>
      <c r="D7" s="69"/>
      <c r="E7" s="69"/>
      <c r="F7" s="69"/>
      <c r="G7" s="69"/>
      <c r="H7" s="69"/>
      <c r="I7" s="69"/>
      <c r="J7" s="69"/>
      <c r="K7" s="69"/>
    </row>
    <row r="8" spans="1:11" s="4" customFormat="1" ht="19.5" customHeight="1" x14ac:dyDescent="0.25">
      <c r="A8" s="48"/>
      <c r="B8" s="48"/>
      <c r="C8" s="69" t="s">
        <v>19</v>
      </c>
      <c r="D8" s="69"/>
      <c r="E8" s="69"/>
      <c r="F8" s="69"/>
      <c r="G8" s="69"/>
      <c r="H8" s="69"/>
      <c r="I8" s="69"/>
      <c r="J8" s="69"/>
      <c r="K8" s="69"/>
    </row>
    <row r="9" spans="1:11" s="1" customFormat="1" ht="13.5" customHeight="1" x14ac:dyDescent="0.25">
      <c r="A9" s="6"/>
      <c r="B9" s="7"/>
      <c r="C9" s="7"/>
      <c r="D9" s="8"/>
      <c r="E9" s="8"/>
      <c r="F9" s="6"/>
      <c r="G9" s="6"/>
      <c r="H9" s="9"/>
    </row>
    <row r="10" spans="1:11" s="1" customFormat="1" ht="75.75" customHeight="1" x14ac:dyDescent="0.25">
      <c r="A10" s="16" t="s">
        <v>2</v>
      </c>
      <c r="B10" s="17" t="s">
        <v>3</v>
      </c>
      <c r="C10" s="18" t="s">
        <v>4</v>
      </c>
      <c r="D10" s="18" t="s">
        <v>25</v>
      </c>
      <c r="E10" s="19" t="s">
        <v>26</v>
      </c>
      <c r="F10" s="19" t="s">
        <v>27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</row>
    <row r="11" spans="1:11" s="1" customFormat="1" ht="18.75" x14ac:dyDescent="0.25">
      <c r="A11" s="16">
        <v>1</v>
      </c>
      <c r="B11" s="17" t="s">
        <v>10</v>
      </c>
      <c r="C11" s="19">
        <v>3</v>
      </c>
      <c r="D11" s="19">
        <v>4</v>
      </c>
      <c r="E11" s="19">
        <v>5</v>
      </c>
      <c r="F11" s="19">
        <v>6</v>
      </c>
      <c r="G11" s="16">
        <v>7</v>
      </c>
      <c r="H11" s="16">
        <v>8</v>
      </c>
      <c r="I11" s="16">
        <v>9</v>
      </c>
      <c r="J11" s="16">
        <v>10</v>
      </c>
      <c r="K11" s="16">
        <v>11</v>
      </c>
    </row>
    <row r="12" spans="1:11" s="1" customFormat="1" ht="89.25" customHeight="1" x14ac:dyDescent="0.25">
      <c r="A12" s="10">
        <v>1</v>
      </c>
      <c r="B12" s="20" t="s">
        <v>17</v>
      </c>
      <c r="C12" s="21">
        <v>1</v>
      </c>
      <c r="D12" s="50">
        <v>3519734.79</v>
      </c>
      <c r="E12" s="50">
        <v>3519734.79</v>
      </c>
      <c r="F12" s="50">
        <v>38669238.187078111</v>
      </c>
      <c r="G12" s="22"/>
      <c r="H12" s="23"/>
      <c r="I12" s="24"/>
      <c r="J12" s="24"/>
      <c r="K12" s="24"/>
    </row>
    <row r="13" spans="1:11" s="1" customFormat="1" ht="78.75" customHeight="1" x14ac:dyDescent="0.25">
      <c r="A13" s="10">
        <v>2</v>
      </c>
      <c r="B13" s="49" t="s">
        <v>18</v>
      </c>
      <c r="C13" s="21">
        <v>1</v>
      </c>
      <c r="D13" s="50">
        <v>54265.16</v>
      </c>
      <c r="E13" s="50">
        <v>54265.16</v>
      </c>
      <c r="F13" s="50">
        <v>530376.08486017364</v>
      </c>
      <c r="G13" s="22"/>
      <c r="H13" s="23"/>
      <c r="I13" s="24"/>
      <c r="J13" s="24"/>
      <c r="K13" s="24"/>
    </row>
    <row r="14" spans="1:11" s="1" customFormat="1" ht="31.5" customHeight="1" x14ac:dyDescent="0.25">
      <c r="A14" s="10"/>
      <c r="B14" s="49" t="s">
        <v>0</v>
      </c>
      <c r="C14" s="21"/>
      <c r="D14" s="50">
        <f>D12+D13</f>
        <v>3573999.95</v>
      </c>
      <c r="E14" s="50">
        <f>E12+E13</f>
        <v>3573999.95</v>
      </c>
      <c r="F14" s="50">
        <f>F12+F13</f>
        <v>39199614.271938287</v>
      </c>
      <c r="G14" s="22"/>
      <c r="H14" s="23"/>
      <c r="I14" s="24"/>
      <c r="J14" s="24"/>
      <c r="K14" s="24"/>
    </row>
    <row r="15" spans="1:11" s="1" customFormat="1" ht="27.75" customHeight="1" x14ac:dyDescent="0.25">
      <c r="A15" s="10"/>
      <c r="B15" s="25" t="s">
        <v>11</v>
      </c>
      <c r="C15" s="12"/>
      <c r="D15" s="24"/>
      <c r="E15" s="24"/>
      <c r="F15" s="26">
        <v>1</v>
      </c>
      <c r="G15" s="23">
        <v>0.73800738007380073</v>
      </c>
      <c r="H15" s="23">
        <v>0.1918819188191882</v>
      </c>
      <c r="I15" s="23">
        <v>4.9200492004920049E-2</v>
      </c>
      <c r="J15" s="54">
        <v>1.3530135301353014E-2</v>
      </c>
      <c r="K15" s="23">
        <v>7.3800738007380072E-3</v>
      </c>
    </row>
    <row r="16" spans="1:11" s="1" customFormat="1" ht="26.25" customHeight="1" x14ac:dyDescent="0.25">
      <c r="A16" s="10"/>
      <c r="B16" s="11" t="s">
        <v>12</v>
      </c>
      <c r="C16" s="12"/>
      <c r="D16" s="13"/>
      <c r="E16" s="13"/>
      <c r="F16" s="14">
        <f t="shared" ref="F16:F19" si="0">SUM(G16:K16)</f>
        <v>39199614.271938287</v>
      </c>
      <c r="G16" s="14">
        <f>F14*G15</f>
        <v>28929604.628736742</v>
      </c>
      <c r="H16" s="15">
        <f>F14*H15</f>
        <v>7521697.2034715535</v>
      </c>
      <c r="I16" s="15">
        <f>F14*I15</f>
        <v>1928640.3085824496</v>
      </c>
      <c r="J16" s="15">
        <f>F14*J15</f>
        <v>530376.08486017364</v>
      </c>
      <c r="K16" s="15">
        <f>F14*K15</f>
        <v>289296.04628736741</v>
      </c>
    </row>
    <row r="17" spans="1:12" s="1" customFormat="1" ht="48.75" customHeight="1" thickBot="1" x14ac:dyDescent="0.3">
      <c r="A17" s="34"/>
      <c r="B17" s="38" t="s">
        <v>21</v>
      </c>
      <c r="C17" s="39"/>
      <c r="D17" s="40"/>
      <c r="E17" s="40"/>
      <c r="F17" s="41">
        <f>SUM(G17:K17)</f>
        <v>40650000</v>
      </c>
      <c r="G17" s="41">
        <f>G16*1.037</f>
        <v>30000000</v>
      </c>
      <c r="H17" s="42">
        <f>H16*1.037</f>
        <v>7800000</v>
      </c>
      <c r="I17" s="42">
        <f>I16*1.037</f>
        <v>2000000</v>
      </c>
      <c r="J17" s="42">
        <f>J16*1.037</f>
        <v>550000</v>
      </c>
      <c r="K17" s="42">
        <f>K16*1.037</f>
        <v>300000</v>
      </c>
    </row>
    <row r="18" spans="1:12" s="1" customFormat="1" ht="30" customHeight="1" x14ac:dyDescent="0.25">
      <c r="A18" s="33"/>
      <c r="B18" s="35" t="s">
        <v>13</v>
      </c>
      <c r="C18" s="35"/>
      <c r="D18" s="36"/>
      <c r="E18" s="36"/>
      <c r="F18" s="37">
        <f>F17</f>
        <v>40650000</v>
      </c>
      <c r="G18" s="37">
        <f>G17</f>
        <v>30000000</v>
      </c>
      <c r="H18" s="37">
        <f t="shared" ref="H18:K18" si="1">H17</f>
        <v>7800000</v>
      </c>
      <c r="I18" s="37">
        <f t="shared" si="1"/>
        <v>2000000</v>
      </c>
      <c r="J18" s="37">
        <f t="shared" si="1"/>
        <v>550000</v>
      </c>
      <c r="K18" s="37">
        <f t="shared" si="1"/>
        <v>300000</v>
      </c>
    </row>
    <row r="19" spans="1:12" s="1" customFormat="1" ht="19.5" thickBot="1" x14ac:dyDescent="0.3">
      <c r="A19" s="34"/>
      <c r="B19" s="44" t="s">
        <v>14</v>
      </c>
      <c r="C19" s="45"/>
      <c r="D19" s="46"/>
      <c r="E19" s="46"/>
      <c r="F19" s="42">
        <f t="shared" si="0"/>
        <v>8130000</v>
      </c>
      <c r="G19" s="42">
        <f>G18*20/100</f>
        <v>6000000</v>
      </c>
      <c r="H19" s="47">
        <f>H18*20/100</f>
        <v>1560000</v>
      </c>
      <c r="I19" s="47">
        <f>I18*20/100</f>
        <v>400000</v>
      </c>
      <c r="J19" s="47">
        <f>J18*20/100</f>
        <v>110000</v>
      </c>
      <c r="K19" s="47">
        <f>K18*20/100</f>
        <v>60000</v>
      </c>
    </row>
    <row r="20" spans="1:12" s="1" customFormat="1" ht="21" customHeight="1" x14ac:dyDescent="0.25">
      <c r="A20" s="33"/>
      <c r="B20" s="43" t="s">
        <v>15</v>
      </c>
      <c r="C20" s="43"/>
      <c r="D20" s="36"/>
      <c r="E20" s="36"/>
      <c r="F20" s="63">
        <f>SUM(G20:K20)</f>
        <v>48780000</v>
      </c>
      <c r="G20" s="37">
        <f>G18+G19</f>
        <v>36000000</v>
      </c>
      <c r="H20" s="37">
        <f t="shared" ref="H20:K20" si="2">H18+H19</f>
        <v>9360000</v>
      </c>
      <c r="I20" s="37">
        <f>I18+I19</f>
        <v>2400000</v>
      </c>
      <c r="J20" s="37">
        <f t="shared" si="2"/>
        <v>660000</v>
      </c>
      <c r="K20" s="37">
        <f t="shared" si="2"/>
        <v>360000</v>
      </c>
    </row>
    <row r="21" spans="1:12" s="1" customFormat="1" ht="18.75" x14ac:dyDescent="0.25">
      <c r="A21" s="10"/>
      <c r="B21" s="27" t="s">
        <v>16</v>
      </c>
      <c r="C21" s="27"/>
      <c r="D21" s="28"/>
      <c r="E21" s="28"/>
      <c r="F21" s="15">
        <f>SUM(G21:K21)</f>
        <v>48120000</v>
      </c>
      <c r="G21" s="29">
        <f>G20</f>
        <v>36000000</v>
      </c>
      <c r="H21" s="30">
        <f>H20</f>
        <v>9360000</v>
      </c>
      <c r="I21" s="31">
        <f>I20</f>
        <v>2400000</v>
      </c>
      <c r="J21" s="32">
        <v>0</v>
      </c>
      <c r="K21" s="31">
        <f>K20</f>
        <v>360000</v>
      </c>
    </row>
    <row r="22" spans="1:12" s="1" customFormat="1" ht="18.75" x14ac:dyDescent="0.25">
      <c r="A22" s="6"/>
      <c r="B22" s="7"/>
      <c r="C22" s="7"/>
      <c r="D22" s="8"/>
      <c r="E22" s="8"/>
      <c r="F22" s="56"/>
      <c r="G22" s="57"/>
      <c r="H22" s="58"/>
      <c r="I22" s="59"/>
      <c r="J22" s="59"/>
      <c r="K22" s="59"/>
      <c r="L22" s="55"/>
    </row>
    <row r="23" spans="1:12" s="1" customFormat="1" ht="18.75" x14ac:dyDescent="0.25">
      <c r="A23" s="6"/>
      <c r="B23" s="7"/>
      <c r="C23" s="7"/>
      <c r="D23" s="52"/>
      <c r="E23" s="8"/>
      <c r="F23" s="56"/>
      <c r="G23" s="57"/>
      <c r="H23" s="58"/>
      <c r="I23" s="59"/>
      <c r="J23" s="59"/>
      <c r="K23" s="59"/>
    </row>
    <row r="24" spans="1:12" s="1" customFormat="1" ht="18.75" x14ac:dyDescent="0.25">
      <c r="A24" s="6"/>
      <c r="B24" s="7"/>
      <c r="C24" s="7"/>
      <c r="D24" s="8"/>
      <c r="E24" s="8"/>
      <c r="F24" s="56"/>
      <c r="G24" s="57"/>
      <c r="H24" s="57"/>
      <c r="I24" s="57"/>
      <c r="J24" s="57"/>
      <c r="K24" s="57"/>
    </row>
    <row r="25" spans="1:12" x14ac:dyDescent="0.25">
      <c r="D25" s="53"/>
      <c r="F25" s="60"/>
      <c r="G25" s="60"/>
      <c r="H25" s="60"/>
      <c r="I25" s="60"/>
      <c r="J25" s="60"/>
      <c r="K25" s="60"/>
    </row>
    <row r="26" spans="1:12" x14ac:dyDescent="0.25">
      <c r="F26" s="60"/>
      <c r="G26" s="61"/>
      <c r="H26" s="61"/>
      <c r="I26" s="61"/>
      <c r="J26" s="61"/>
      <c r="K26" s="61"/>
    </row>
    <row r="27" spans="1:12" x14ac:dyDescent="0.25">
      <c r="F27" s="62"/>
    </row>
  </sheetData>
  <mergeCells count="7">
    <mergeCell ref="C8:K8"/>
    <mergeCell ref="C7:K7"/>
    <mergeCell ref="E1:H1"/>
    <mergeCell ref="E2:H2"/>
    <mergeCell ref="A3:K3"/>
    <mergeCell ref="A4:K4"/>
    <mergeCell ref="A6:K6"/>
  </mergeCells>
  <pageMargins left="0.19685039370078741" right="0.11811023622047245" top="0.15748031496062992" bottom="0.15748031496062992" header="0.31496062992125984" footer="0.31496062992125984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K_0001</vt:lpstr>
      <vt:lpstr>K_0001!Область_печати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2020-05-31T10:37:10Z</dcterms:modified>
</cp:coreProperties>
</file>