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СК\ИПР 2021-2023 +\ИТОГ\8_зам АТЦ\0_по зам\"/>
    </mc:Choice>
  </mc:AlternateContent>
  <bookViews>
    <workbookView xWindow="0" yWindow="60" windowWidth="19425" windowHeight="10965"/>
  </bookViews>
  <sheets>
    <sheet name="АСК" sheetId="1" r:id="rId1"/>
  </sheets>
  <definedNames>
    <definedName name="_xlnm._FilterDatabase" localSheetId="0" hidden="1">АСК!$A$20:$M$451</definedName>
    <definedName name="_xlnm.Print_Titles" localSheetId="0">АСК!$19:$20</definedName>
    <definedName name="_xlnm.Print_Area" localSheetId="0">АСК!$A$1:$M$451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7" i="1" l="1"/>
  <c r="H432" i="1" l="1"/>
  <c r="F224" i="1"/>
  <c r="G453" i="1"/>
  <c r="F427" i="1" s="1"/>
  <c r="F432" i="1" s="1"/>
  <c r="F72" i="1" l="1"/>
  <c r="H382" i="1" l="1"/>
  <c r="D350" i="1" l="1"/>
  <c r="L68" i="1" l="1"/>
  <c r="L340" i="1" l="1"/>
  <c r="J406" i="1" l="1"/>
  <c r="F382" i="1"/>
  <c r="H406" i="1" l="1"/>
  <c r="F406" i="1"/>
  <c r="G384" i="1"/>
  <c r="E384" i="1"/>
  <c r="L406" i="1" l="1"/>
  <c r="J350" i="1"/>
  <c r="H350" i="1"/>
  <c r="F350" i="1"/>
  <c r="J311" i="1" l="1"/>
  <c r="H311" i="1"/>
  <c r="F311" i="1"/>
  <c r="D311" i="1"/>
  <c r="D236" i="1"/>
  <c r="F236" i="1"/>
  <c r="H236" i="1"/>
  <c r="D187" i="1" l="1"/>
  <c r="F187" i="1"/>
  <c r="H187" i="1"/>
  <c r="J187" i="1"/>
  <c r="M61" i="1" l="1"/>
  <c r="L61" i="1"/>
  <c r="L44" i="1"/>
  <c r="M44" i="1"/>
  <c r="J72" i="1" l="1"/>
  <c r="H72" i="1"/>
  <c r="L72" i="1" s="1"/>
  <c r="E70" i="1"/>
  <c r="G70" i="1"/>
  <c r="I70" i="1"/>
  <c r="J70" i="1"/>
  <c r="K70" i="1"/>
  <c r="F70" i="1"/>
  <c r="D72" i="1"/>
  <c r="D70" i="1" s="1"/>
  <c r="D147" i="1"/>
  <c r="D153" i="1"/>
  <c r="D154" i="1"/>
  <c r="D97" i="1"/>
  <c r="H70" i="1" l="1"/>
  <c r="D73" i="1"/>
  <c r="L76" i="1"/>
  <c r="D87" i="1"/>
  <c r="L69" i="1"/>
  <c r="D372" i="1"/>
  <c r="E372" i="1" s="1"/>
  <c r="F372" i="1" s="1"/>
  <c r="G372" i="1" s="1"/>
  <c r="H372" i="1" s="1"/>
  <c r="I372" i="1" s="1"/>
  <c r="J372" i="1" s="1"/>
  <c r="K372" i="1" s="1"/>
  <c r="L372" i="1" s="1"/>
  <c r="M372" i="1" s="1"/>
  <c r="L29" i="1"/>
  <c r="D243" i="1"/>
  <c r="M354" i="1"/>
  <c r="L354" i="1"/>
  <c r="M352" i="1"/>
  <c r="L352" i="1"/>
  <c r="M350" i="1"/>
  <c r="L350" i="1"/>
  <c r="M344" i="1"/>
  <c r="L344" i="1"/>
  <c r="M343" i="1"/>
  <c r="L343" i="1"/>
  <c r="M342" i="1"/>
  <c r="L342" i="1"/>
  <c r="M341" i="1"/>
  <c r="M340" i="1"/>
  <c r="M336" i="1"/>
  <c r="L336" i="1"/>
  <c r="M333" i="1"/>
  <c r="L333" i="1"/>
  <c r="M329" i="1"/>
  <c r="L329" i="1"/>
  <c r="M326" i="1"/>
  <c r="L326" i="1"/>
  <c r="M324" i="1"/>
  <c r="L324" i="1"/>
  <c r="M318" i="1"/>
  <c r="L318" i="1"/>
  <c r="M313" i="1"/>
  <c r="M311" i="1"/>
  <c r="M309" i="1"/>
  <c r="M308" i="1"/>
  <c r="M307" i="1"/>
  <c r="M306" i="1"/>
  <c r="M305" i="1"/>
  <c r="M250" i="1"/>
  <c r="M249" i="1"/>
  <c r="L249" i="1"/>
  <c r="M248" i="1"/>
  <c r="L248" i="1"/>
  <c r="M247" i="1"/>
  <c r="L247" i="1"/>
  <c r="M246" i="1"/>
  <c r="M245" i="1"/>
  <c r="L245" i="1"/>
  <c r="M244" i="1"/>
  <c r="L244" i="1"/>
  <c r="M243" i="1"/>
  <c r="M242" i="1"/>
  <c r="M241" i="1"/>
  <c r="L241" i="1"/>
  <c r="M240" i="1"/>
  <c r="L240" i="1"/>
  <c r="M239" i="1"/>
  <c r="L239" i="1"/>
  <c r="M238" i="1"/>
  <c r="L238" i="1"/>
  <c r="M237" i="1"/>
  <c r="L237" i="1"/>
  <c r="M236" i="1"/>
  <c r="M235" i="1"/>
  <c r="M234" i="1"/>
  <c r="L234" i="1"/>
  <c r="M233" i="1"/>
  <c r="L233" i="1"/>
  <c r="M232" i="1"/>
  <c r="L232" i="1"/>
  <c r="M231" i="1"/>
  <c r="L231" i="1"/>
  <c r="M230" i="1"/>
  <c r="L230" i="1"/>
  <c r="M229" i="1"/>
  <c r="M228" i="1"/>
  <c r="L228" i="1"/>
  <c r="M227" i="1"/>
  <c r="L227" i="1"/>
  <c r="M226" i="1"/>
  <c r="L226" i="1"/>
  <c r="M225" i="1"/>
  <c r="L225" i="1"/>
  <c r="M224" i="1"/>
  <c r="M223" i="1"/>
  <c r="L223" i="1"/>
  <c r="M222" i="1"/>
  <c r="M221" i="1"/>
  <c r="L221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2" i="1"/>
  <c r="L212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2" i="1"/>
  <c r="L192" i="1"/>
  <c r="M191" i="1"/>
  <c r="L191" i="1"/>
  <c r="M190" i="1"/>
  <c r="L190" i="1"/>
  <c r="M189" i="1"/>
  <c r="L189" i="1"/>
  <c r="M188" i="1"/>
  <c r="L188" i="1"/>
  <c r="M187" i="1"/>
  <c r="M186" i="1"/>
  <c r="L186" i="1"/>
  <c r="M185" i="1"/>
  <c r="M184" i="1"/>
  <c r="L184" i="1"/>
  <c r="M183" i="1"/>
  <c r="L183" i="1"/>
  <c r="M182" i="1"/>
  <c r="L182" i="1"/>
  <c r="M181" i="1"/>
  <c r="M176" i="1"/>
  <c r="L176" i="1"/>
  <c r="M175" i="1"/>
  <c r="L175" i="1"/>
  <c r="M173" i="1"/>
  <c r="L173" i="1"/>
  <c r="L311" i="1" s="1"/>
  <c r="M171" i="1"/>
  <c r="L171" i="1"/>
  <c r="M170" i="1"/>
  <c r="L170" i="1"/>
  <c r="M169" i="1"/>
  <c r="L169" i="1"/>
  <c r="M168" i="1"/>
  <c r="M167" i="1"/>
  <c r="M166" i="1"/>
  <c r="L166" i="1"/>
  <c r="M160" i="1"/>
  <c r="M158" i="1"/>
  <c r="L158" i="1"/>
  <c r="M157" i="1"/>
  <c r="L157" i="1"/>
  <c r="M156" i="1"/>
  <c r="L156" i="1"/>
  <c r="M155" i="1"/>
  <c r="L155" i="1"/>
  <c r="M154" i="1"/>
  <c r="M153" i="1"/>
  <c r="M148" i="1"/>
  <c r="M147" i="1"/>
  <c r="M145" i="1"/>
  <c r="M143" i="1"/>
  <c r="M142" i="1"/>
  <c r="M141" i="1"/>
  <c r="M140" i="1"/>
  <c r="M139" i="1"/>
  <c r="M138" i="1"/>
  <c r="L138" i="1"/>
  <c r="M133" i="1"/>
  <c r="L133" i="1"/>
  <c r="M132" i="1"/>
  <c r="L132" i="1"/>
  <c r="M130" i="1"/>
  <c r="L130" i="1"/>
  <c r="M128" i="1"/>
  <c r="L128" i="1"/>
  <c r="M127" i="1"/>
  <c r="L127" i="1"/>
  <c r="M126" i="1"/>
  <c r="L126" i="1"/>
  <c r="M125" i="1"/>
  <c r="M124" i="1"/>
  <c r="M123" i="1"/>
  <c r="L123" i="1"/>
  <c r="M118" i="1"/>
  <c r="L118" i="1"/>
  <c r="M117" i="1"/>
  <c r="L117" i="1"/>
  <c r="M115" i="1"/>
  <c r="L115" i="1"/>
  <c r="M113" i="1"/>
  <c r="L113" i="1"/>
  <c r="M112" i="1"/>
  <c r="L112" i="1"/>
  <c r="M111" i="1"/>
  <c r="L111" i="1"/>
  <c r="M110" i="1"/>
  <c r="M109" i="1"/>
  <c r="M108" i="1"/>
  <c r="L108" i="1"/>
  <c r="M107" i="1"/>
  <c r="L107" i="1"/>
  <c r="M106" i="1"/>
  <c r="L106" i="1"/>
  <c r="M105" i="1"/>
  <c r="L105" i="1"/>
  <c r="M104" i="1"/>
  <c r="L104" i="1"/>
  <c r="M103" i="1"/>
  <c r="M102" i="1"/>
  <c r="L102" i="1"/>
  <c r="M101" i="1"/>
  <c r="L101" i="1"/>
  <c r="M100" i="1"/>
  <c r="L100" i="1"/>
  <c r="M99" i="1"/>
  <c r="L99" i="1"/>
  <c r="M98" i="1"/>
  <c r="L98" i="1"/>
  <c r="M97" i="1"/>
  <c r="M96" i="1"/>
  <c r="M95" i="1"/>
  <c r="L95" i="1"/>
  <c r="M90" i="1"/>
  <c r="M89" i="1"/>
  <c r="M87" i="1"/>
  <c r="M85" i="1"/>
  <c r="L85" i="1"/>
  <c r="M84" i="1"/>
  <c r="L84" i="1"/>
  <c r="M83" i="1"/>
  <c r="L83" i="1"/>
  <c r="M82" i="1"/>
  <c r="M81" i="1"/>
  <c r="M80" i="1"/>
  <c r="L80" i="1"/>
  <c r="M79" i="1"/>
  <c r="L79" i="1"/>
  <c r="M78" i="1"/>
  <c r="L78" i="1"/>
  <c r="M76" i="1"/>
  <c r="M75" i="1"/>
  <c r="M74" i="1"/>
  <c r="L74" i="1"/>
  <c r="M73" i="1"/>
  <c r="M72" i="1"/>
  <c r="M71" i="1"/>
  <c r="L71" i="1"/>
  <c r="M69" i="1"/>
  <c r="M68" i="1"/>
  <c r="M62" i="1"/>
  <c r="M60" i="1"/>
  <c r="L60" i="1"/>
  <c r="M59" i="1"/>
  <c r="L59" i="1"/>
  <c r="M58" i="1"/>
  <c r="L58" i="1"/>
  <c r="M57" i="1"/>
  <c r="L57" i="1"/>
  <c r="M56" i="1"/>
  <c r="M55" i="1"/>
  <c r="M54" i="1"/>
  <c r="L54" i="1"/>
  <c r="M53" i="1"/>
  <c r="M52" i="1"/>
  <c r="L52" i="1"/>
  <c r="M47" i="1"/>
  <c r="L47" i="1"/>
  <c r="M46" i="1"/>
  <c r="L46" i="1"/>
  <c r="M42" i="1"/>
  <c r="L42" i="1"/>
  <c r="M41" i="1"/>
  <c r="L41" i="1"/>
  <c r="M40" i="1"/>
  <c r="L40" i="1"/>
  <c r="M39" i="1"/>
  <c r="M38" i="1"/>
  <c r="M37" i="1"/>
  <c r="L37" i="1"/>
  <c r="M32" i="1"/>
  <c r="L32" i="1"/>
  <c r="M31" i="1"/>
  <c r="L31" i="1"/>
  <c r="M29" i="1"/>
  <c r="M27" i="1"/>
  <c r="L27" i="1"/>
  <c r="M26" i="1"/>
  <c r="L26" i="1"/>
  <c r="M25" i="1"/>
  <c r="L25" i="1"/>
  <c r="M24" i="1"/>
  <c r="D23" i="1"/>
  <c r="E23" i="1"/>
  <c r="F23" i="1"/>
  <c r="G23" i="1"/>
  <c r="H23" i="1"/>
  <c r="I23" i="1"/>
  <c r="J23" i="1"/>
  <c r="K23" i="1"/>
  <c r="M451" i="1"/>
  <c r="L451" i="1"/>
  <c r="M450" i="1"/>
  <c r="L450" i="1"/>
  <c r="M449" i="1"/>
  <c r="L449" i="1"/>
  <c r="M447" i="1"/>
  <c r="L447" i="1"/>
  <c r="M446" i="1"/>
  <c r="L446" i="1"/>
  <c r="M445" i="1"/>
  <c r="L445" i="1"/>
  <c r="M444" i="1"/>
  <c r="L444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5" i="1"/>
  <c r="L435" i="1"/>
  <c r="M434" i="1"/>
  <c r="L434" i="1"/>
  <c r="M433" i="1"/>
  <c r="L433" i="1"/>
  <c r="M432" i="1"/>
  <c r="L432" i="1"/>
  <c r="M430" i="1"/>
  <c r="L430" i="1"/>
  <c r="M429" i="1"/>
  <c r="L429" i="1"/>
  <c r="M428" i="1"/>
  <c r="L428" i="1"/>
  <c r="M427" i="1"/>
  <c r="L427" i="1"/>
  <c r="M422" i="1"/>
  <c r="L422" i="1"/>
  <c r="M420" i="1"/>
  <c r="L420" i="1"/>
  <c r="M418" i="1"/>
  <c r="L418" i="1"/>
  <c r="M417" i="1"/>
  <c r="L417" i="1"/>
  <c r="M416" i="1"/>
  <c r="L416" i="1"/>
  <c r="M413" i="1"/>
  <c r="L413" i="1"/>
  <c r="M408" i="1"/>
  <c r="L408" i="1"/>
  <c r="M406" i="1"/>
  <c r="M404" i="1"/>
  <c r="L404" i="1"/>
  <c r="M403" i="1"/>
  <c r="L403" i="1"/>
  <c r="M402" i="1"/>
  <c r="L402" i="1"/>
  <c r="M398" i="1"/>
  <c r="L398" i="1"/>
  <c r="M397" i="1"/>
  <c r="L397" i="1"/>
  <c r="M396" i="1"/>
  <c r="L396" i="1"/>
  <c r="M395" i="1"/>
  <c r="L395" i="1"/>
  <c r="M389" i="1"/>
  <c r="L389" i="1"/>
  <c r="M388" i="1"/>
  <c r="L388" i="1"/>
  <c r="M387" i="1"/>
  <c r="L387" i="1"/>
  <c r="M386" i="1"/>
  <c r="L386" i="1"/>
  <c r="M385" i="1"/>
  <c r="L385" i="1"/>
  <c r="M382" i="1"/>
  <c r="L382" i="1"/>
  <c r="M380" i="1"/>
  <c r="L380" i="1"/>
  <c r="M379" i="1"/>
  <c r="L379" i="1"/>
  <c r="M378" i="1"/>
  <c r="L378" i="1"/>
  <c r="M70" i="1" l="1"/>
  <c r="L70" i="1"/>
  <c r="L23" i="1"/>
  <c r="L75" i="1"/>
  <c r="M23" i="1"/>
  <c r="K436" i="1" l="1"/>
  <c r="K431" i="1" s="1"/>
  <c r="J436" i="1"/>
  <c r="J431" i="1" s="1"/>
  <c r="I436" i="1"/>
  <c r="I431" i="1" s="1"/>
  <c r="H436" i="1"/>
  <c r="H431" i="1" s="1"/>
  <c r="G436" i="1"/>
  <c r="G431" i="1" s="1"/>
  <c r="F436" i="1"/>
  <c r="F431" i="1" s="1"/>
  <c r="E436" i="1"/>
  <c r="D436" i="1"/>
  <c r="D431" i="1" s="1"/>
  <c r="K415" i="1"/>
  <c r="J415" i="1"/>
  <c r="J414" i="1" s="1"/>
  <c r="I415" i="1"/>
  <c r="I414" i="1" s="1"/>
  <c r="H415" i="1"/>
  <c r="H414" i="1" s="1"/>
  <c r="G415" i="1"/>
  <c r="G414" i="1" s="1"/>
  <c r="F415" i="1"/>
  <c r="F414" i="1" s="1"/>
  <c r="E415" i="1"/>
  <c r="D415" i="1"/>
  <c r="K414" i="1"/>
  <c r="K401" i="1"/>
  <c r="J401" i="1"/>
  <c r="I401" i="1"/>
  <c r="I400" i="1" s="1"/>
  <c r="H401" i="1"/>
  <c r="H400" i="1" s="1"/>
  <c r="G401" i="1"/>
  <c r="G400" i="1" s="1"/>
  <c r="F401" i="1"/>
  <c r="E401" i="1"/>
  <c r="D401" i="1"/>
  <c r="D400" i="1" s="1"/>
  <c r="K400" i="1"/>
  <c r="J400" i="1"/>
  <c r="K394" i="1"/>
  <c r="J394" i="1"/>
  <c r="I394" i="1"/>
  <c r="H394" i="1"/>
  <c r="G394" i="1"/>
  <c r="F394" i="1"/>
  <c r="E394" i="1"/>
  <c r="D394" i="1"/>
  <c r="K384" i="1"/>
  <c r="J384" i="1"/>
  <c r="I384" i="1"/>
  <c r="H384" i="1"/>
  <c r="F384" i="1"/>
  <c r="D384" i="1"/>
  <c r="K377" i="1"/>
  <c r="J377" i="1"/>
  <c r="I377" i="1"/>
  <c r="I376" i="1" s="1"/>
  <c r="H377" i="1"/>
  <c r="H376" i="1" s="1"/>
  <c r="G377" i="1"/>
  <c r="F377" i="1"/>
  <c r="E377" i="1"/>
  <c r="D377" i="1"/>
  <c r="J341" i="1"/>
  <c r="H341" i="1"/>
  <c r="F341" i="1"/>
  <c r="D341" i="1"/>
  <c r="J313" i="1"/>
  <c r="H313" i="1"/>
  <c r="F313" i="1"/>
  <c r="D313" i="1"/>
  <c r="J309" i="1"/>
  <c r="H309" i="1"/>
  <c r="F309" i="1"/>
  <c r="D309" i="1"/>
  <c r="J308" i="1"/>
  <c r="H308" i="1"/>
  <c r="F308" i="1"/>
  <c r="D308" i="1"/>
  <c r="J307" i="1"/>
  <c r="H307" i="1"/>
  <c r="F307" i="1"/>
  <c r="D307" i="1"/>
  <c r="J283" i="1"/>
  <c r="H283" i="1"/>
  <c r="F283" i="1"/>
  <c r="D283" i="1"/>
  <c r="J255" i="1"/>
  <c r="J254" i="1" s="1"/>
  <c r="H255" i="1"/>
  <c r="H254" i="1" s="1"/>
  <c r="F255" i="1"/>
  <c r="F254" i="1" s="1"/>
  <c r="D255" i="1"/>
  <c r="D254" i="1" s="1"/>
  <c r="J246" i="1"/>
  <c r="H246" i="1"/>
  <c r="F246" i="1"/>
  <c r="D246" i="1"/>
  <c r="J243" i="1"/>
  <c r="H243" i="1"/>
  <c r="F243" i="1"/>
  <c r="J236" i="1"/>
  <c r="J235" i="1" s="1"/>
  <c r="H235" i="1"/>
  <c r="J229" i="1"/>
  <c r="H229" i="1"/>
  <c r="F229" i="1"/>
  <c r="D229" i="1"/>
  <c r="J224" i="1"/>
  <c r="H224" i="1"/>
  <c r="H222" i="1" s="1"/>
  <c r="D224" i="1"/>
  <c r="J203" i="1"/>
  <c r="H203" i="1"/>
  <c r="F203" i="1"/>
  <c r="L203" i="1" s="1"/>
  <c r="D203" i="1"/>
  <c r="J185" i="1"/>
  <c r="H185" i="1"/>
  <c r="J181" i="1"/>
  <c r="H181" i="1"/>
  <c r="F181" i="1"/>
  <c r="D181" i="1"/>
  <c r="J168" i="1"/>
  <c r="H168" i="1"/>
  <c r="F168" i="1"/>
  <c r="D168" i="1"/>
  <c r="J154" i="1"/>
  <c r="H154" i="1"/>
  <c r="F154" i="1"/>
  <c r="J153" i="1"/>
  <c r="H153" i="1"/>
  <c r="F153" i="1"/>
  <c r="J148" i="1"/>
  <c r="H148" i="1"/>
  <c r="F148" i="1"/>
  <c r="L148" i="1" s="1"/>
  <c r="D148" i="1"/>
  <c r="J147" i="1"/>
  <c r="H147" i="1"/>
  <c r="F147" i="1"/>
  <c r="J145" i="1"/>
  <c r="H145" i="1"/>
  <c r="F145" i="1"/>
  <c r="D145" i="1"/>
  <c r="J143" i="1"/>
  <c r="H143" i="1"/>
  <c r="F143" i="1"/>
  <c r="D143" i="1"/>
  <c r="J142" i="1"/>
  <c r="H142" i="1"/>
  <c r="F142" i="1"/>
  <c r="D142" i="1"/>
  <c r="J141" i="1"/>
  <c r="H141" i="1"/>
  <c r="F141" i="1"/>
  <c r="D141" i="1"/>
  <c r="J125" i="1"/>
  <c r="J124" i="1" s="1"/>
  <c r="H125" i="1"/>
  <c r="H124" i="1" s="1"/>
  <c r="F125" i="1"/>
  <c r="D125" i="1"/>
  <c r="J110" i="1"/>
  <c r="J109" i="1" s="1"/>
  <c r="J160" i="1" s="1"/>
  <c r="J165" i="1" s="1"/>
  <c r="H110" i="1"/>
  <c r="H109" i="1" s="1"/>
  <c r="H160" i="1" s="1"/>
  <c r="H165" i="1" s="1"/>
  <c r="F110" i="1"/>
  <c r="D110" i="1"/>
  <c r="J103" i="1"/>
  <c r="H103" i="1"/>
  <c r="F103" i="1"/>
  <c r="D103" i="1"/>
  <c r="J97" i="1"/>
  <c r="H97" i="1"/>
  <c r="F97" i="1"/>
  <c r="F96" i="1" s="1"/>
  <c r="J90" i="1"/>
  <c r="H90" i="1"/>
  <c r="F90" i="1"/>
  <c r="D90" i="1"/>
  <c r="J89" i="1"/>
  <c r="H89" i="1"/>
  <c r="F89" i="1"/>
  <c r="D89" i="1"/>
  <c r="J87" i="1"/>
  <c r="H87" i="1"/>
  <c r="F87" i="1"/>
  <c r="J82" i="1"/>
  <c r="H82" i="1"/>
  <c r="F82" i="1"/>
  <c r="D82" i="1"/>
  <c r="D81" i="1" s="1"/>
  <c r="J73" i="1"/>
  <c r="H73" i="1"/>
  <c r="F73" i="1"/>
  <c r="J62" i="1"/>
  <c r="H62" i="1"/>
  <c r="F62" i="1"/>
  <c r="D62" i="1"/>
  <c r="J56" i="1"/>
  <c r="J55" i="1" s="1"/>
  <c r="J53" i="1" s="1"/>
  <c r="H56" i="1"/>
  <c r="H55" i="1" s="1"/>
  <c r="H53" i="1" s="1"/>
  <c r="F56" i="1"/>
  <c r="D56" i="1"/>
  <c r="J39" i="1"/>
  <c r="J38" i="1" s="1"/>
  <c r="H39" i="1"/>
  <c r="H38" i="1" s="1"/>
  <c r="F39" i="1"/>
  <c r="L39" i="1" s="1"/>
  <c r="D39" i="1"/>
  <c r="D38" i="1" s="1"/>
  <c r="J24" i="1"/>
  <c r="H24" i="1"/>
  <c r="F24" i="1"/>
  <c r="D24" i="1"/>
  <c r="M401" i="1" l="1"/>
  <c r="F400" i="1"/>
  <c r="F399" i="1" s="1"/>
  <c r="L89" i="1"/>
  <c r="L168" i="1"/>
  <c r="L181" i="1"/>
  <c r="L90" i="1"/>
  <c r="L229" i="1"/>
  <c r="L73" i="1"/>
  <c r="L82" i="1"/>
  <c r="L141" i="1"/>
  <c r="L142" i="1"/>
  <c r="L143" i="1"/>
  <c r="L153" i="1"/>
  <c r="L224" i="1"/>
  <c r="L154" i="1"/>
  <c r="L103" i="1"/>
  <c r="H96" i="1"/>
  <c r="L62" i="1"/>
  <c r="L87" i="1"/>
  <c r="L145" i="1"/>
  <c r="L147" i="1"/>
  <c r="H81" i="1"/>
  <c r="F55" i="1"/>
  <c r="L56" i="1"/>
  <c r="F124" i="1"/>
  <c r="L124" i="1" s="1"/>
  <c r="L125" i="1"/>
  <c r="F185" i="1"/>
  <c r="L185" i="1" s="1"/>
  <c r="L187" i="1"/>
  <c r="F235" i="1"/>
  <c r="L235" i="1" s="1"/>
  <c r="L236" i="1"/>
  <c r="L97" i="1"/>
  <c r="F109" i="1"/>
  <c r="L110" i="1"/>
  <c r="L243" i="1"/>
  <c r="L246" i="1"/>
  <c r="L307" i="1"/>
  <c r="L308" i="1"/>
  <c r="L309" i="1"/>
  <c r="L313" i="1"/>
  <c r="L341" i="1"/>
  <c r="L24" i="1"/>
  <c r="D185" i="1"/>
  <c r="D222" i="1"/>
  <c r="L400" i="1"/>
  <c r="L401" i="1"/>
  <c r="D167" i="1"/>
  <c r="D305" i="1" s="1"/>
  <c r="D235" i="1"/>
  <c r="D414" i="1"/>
  <c r="L414" i="1" s="1"/>
  <c r="L415" i="1"/>
  <c r="L431" i="1"/>
  <c r="L377" i="1"/>
  <c r="L384" i="1"/>
  <c r="L394" i="1"/>
  <c r="M415" i="1"/>
  <c r="L436" i="1"/>
  <c r="F140" i="1"/>
  <c r="M377" i="1"/>
  <c r="M384" i="1"/>
  <c r="M394" i="1"/>
  <c r="M436" i="1"/>
  <c r="D96" i="1"/>
  <c r="D109" i="1"/>
  <c r="D160" i="1" s="1"/>
  <c r="D165" i="1" s="1"/>
  <c r="D55" i="1"/>
  <c r="J140" i="1"/>
  <c r="J139" i="1" s="1"/>
  <c r="D124" i="1"/>
  <c r="I375" i="1"/>
  <c r="J306" i="1"/>
  <c r="F222" i="1"/>
  <c r="J222" i="1"/>
  <c r="H375" i="1"/>
  <c r="J96" i="1"/>
  <c r="D376" i="1"/>
  <c r="K399" i="1"/>
  <c r="D140" i="1"/>
  <c r="J167" i="1"/>
  <c r="J305" i="1" s="1"/>
  <c r="E376" i="1"/>
  <c r="J399" i="1"/>
  <c r="H167" i="1"/>
  <c r="E414" i="1"/>
  <c r="M414" i="1" s="1"/>
  <c r="G399" i="1"/>
  <c r="F81" i="1"/>
  <c r="J81" i="1"/>
  <c r="I399" i="1"/>
  <c r="F38" i="1"/>
  <c r="L38" i="1" s="1"/>
  <c r="E400" i="1"/>
  <c r="M400" i="1" s="1"/>
  <c r="E431" i="1"/>
  <c r="M431" i="1" s="1"/>
  <c r="H399" i="1"/>
  <c r="H140" i="1"/>
  <c r="H139" i="1" s="1"/>
  <c r="F167" i="1"/>
  <c r="G376" i="1"/>
  <c r="G375" i="1" s="1"/>
  <c r="K376" i="1"/>
  <c r="K375" i="1" s="1"/>
  <c r="F376" i="1"/>
  <c r="F375" i="1" s="1"/>
  <c r="J376" i="1"/>
  <c r="J375" i="1" s="1"/>
  <c r="J374" i="1" s="1"/>
  <c r="J373" i="1" s="1"/>
  <c r="J213" i="1" s="1"/>
  <c r="J211" i="1" s="1"/>
  <c r="J210" i="1" s="1"/>
  <c r="F306" i="1"/>
  <c r="D306" i="1"/>
  <c r="H306" i="1"/>
  <c r="F242" i="1" l="1"/>
  <c r="F305" i="1"/>
  <c r="F374" i="1"/>
  <c r="F373" i="1" s="1"/>
  <c r="F213" i="1" s="1"/>
  <c r="F211" i="1"/>
  <c r="L306" i="1"/>
  <c r="H242" i="1"/>
  <c r="H250" i="1" s="1"/>
  <c r="H252" i="1" s="1"/>
  <c r="H305" i="1"/>
  <c r="L222" i="1"/>
  <c r="L81" i="1"/>
  <c r="L167" i="1"/>
  <c r="L305" i="1" s="1"/>
  <c r="F139" i="1"/>
  <c r="L139" i="1" s="1"/>
  <c r="L140" i="1"/>
  <c r="F160" i="1"/>
  <c r="L109" i="1"/>
  <c r="L96" i="1"/>
  <c r="F53" i="1"/>
  <c r="L53" i="1" s="1"/>
  <c r="L55" i="1"/>
  <c r="D399" i="1"/>
  <c r="I374" i="1"/>
  <c r="I373" i="1" s="1"/>
  <c r="I213" i="1" s="1"/>
  <c r="I211" i="1" s="1"/>
  <c r="I210" i="1" s="1"/>
  <c r="D375" i="1"/>
  <c r="L375" i="1" s="1"/>
  <c r="L376" i="1"/>
  <c r="D242" i="1"/>
  <c r="H374" i="1"/>
  <c r="H373" i="1" s="1"/>
  <c r="E375" i="1"/>
  <c r="M375" i="1" s="1"/>
  <c r="M376" i="1"/>
  <c r="K374" i="1"/>
  <c r="K373" i="1" s="1"/>
  <c r="K213" i="1" s="1"/>
  <c r="K211" i="1" s="1"/>
  <c r="K210" i="1" s="1"/>
  <c r="D53" i="1"/>
  <c r="G374" i="1"/>
  <c r="G373" i="1" s="1"/>
  <c r="G213" i="1" s="1"/>
  <c r="D139" i="1"/>
  <c r="J242" i="1"/>
  <c r="J250" i="1" s="1"/>
  <c r="J252" i="1" s="1"/>
  <c r="E399" i="1"/>
  <c r="G211" i="1" l="1"/>
  <c r="M213" i="1"/>
  <c r="H213" i="1"/>
  <c r="F210" i="1"/>
  <c r="L399" i="1"/>
  <c r="D374" i="1"/>
  <c r="F165" i="1"/>
  <c r="L160" i="1"/>
  <c r="F250" i="1"/>
  <c r="L242" i="1"/>
  <c r="D250" i="1"/>
  <c r="E374" i="1"/>
  <c r="E373" i="1" s="1"/>
  <c r="E213" i="1" s="1"/>
  <c r="E211" i="1" s="1"/>
  <c r="E210" i="1" s="1"/>
  <c r="M399" i="1"/>
  <c r="G210" i="1" l="1"/>
  <c r="M210" i="1" s="1"/>
  <c r="M211" i="1"/>
  <c r="H211" i="1"/>
  <c r="L213" i="1"/>
  <c r="F252" i="1"/>
  <c r="L250" i="1"/>
  <c r="M373" i="1"/>
  <c r="M374" i="1"/>
  <c r="D373" i="1"/>
  <c r="L374" i="1"/>
  <c r="D252" i="1"/>
  <c r="D213" i="1" l="1"/>
  <c r="D211" i="1" s="1"/>
  <c r="D210" i="1" s="1"/>
  <c r="L373" i="1"/>
  <c r="H210" i="1"/>
  <c r="L210" i="1" s="1"/>
  <c r="L211" i="1"/>
</calcChain>
</file>

<file path=xl/sharedStrings.xml><?xml version="1.0" encoding="utf-8"?>
<sst xmlns="http://schemas.openxmlformats.org/spreadsheetml/2006/main" count="2595" uniqueCount="698">
  <si>
    <t>Приложение № 1</t>
  </si>
  <si>
    <t>к приказу Минэнерго России</t>
  </si>
  <si>
    <t>от  13.04.2017 г. № 310</t>
  </si>
  <si>
    <t>Форма № 21   Финансовый план субъекта электроэнергетики</t>
  </si>
  <si>
    <t>полное наименование субъекта электроэнергетики</t>
  </si>
  <si>
    <r>
      <t xml:space="preserve">Субъект Российской Федерации:  </t>
    </r>
    <r>
      <rPr>
        <u/>
        <sz val="14"/>
        <rFont val="Times New Roman"/>
        <family val="1"/>
        <charset val="204"/>
      </rPr>
      <t>Архангельская область</t>
    </r>
  </si>
  <si>
    <t xml:space="preserve">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</si>
  <si>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</si>
  <si>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</si>
  <si>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</si>
  <si>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</si>
  <si>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2020 год</t>
  </si>
  <si>
    <t>2021 год</t>
  </si>
  <si>
    <t>2022 год</t>
  </si>
  <si>
    <t>2023 год</t>
  </si>
  <si>
    <t>Итого за период реализации инвестиционной программы</t>
  </si>
  <si>
    <t>Предложение по корректировке 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</si>
  <si>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</si>
  <si>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</si>
  <si>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</si>
  <si>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</si>
  <si>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</si>
  <si>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</si>
  <si>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</si>
  <si>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</si>
  <si>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</si>
  <si>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</si>
  <si>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</si>
  <si>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</si>
  <si>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</si>
  <si>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</si>
  <si>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-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</si>
  <si>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</si>
  <si>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</si>
  <si>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</si>
  <si>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</si>
  <si>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</si>
  <si>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</si>
  <si>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</si>
  <si>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</si>
  <si>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</si>
  <si>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</si>
  <si>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</si>
  <si>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</si>
  <si>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</si>
  <si>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</si>
  <si>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</si>
  <si>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</si>
  <si>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</si>
  <si>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</si>
  <si>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</si>
  <si>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</si>
  <si>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</si>
  <si>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</si>
  <si>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</si>
  <si>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</si>
  <si>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</si>
  <si>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</si>
  <si>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</si>
  <si>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</si>
  <si>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</si>
  <si>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</si>
  <si>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</si>
  <si>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</si>
  <si>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</si>
  <si>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</si>
  <si>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</si>
  <si>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</si>
  <si>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</si>
  <si>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</si>
  <si>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</si>
  <si>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</si>
  <si>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</si>
  <si>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</si>
  <si>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</si>
  <si>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</si>
  <si>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</si>
  <si>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</si>
  <si>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</si>
  <si>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</si>
  <si>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</si>
  <si>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</si>
  <si>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</si>
  <si>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</si>
  <si>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</si>
  <si>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</si>
  <si>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</si>
  <si>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</si>
  <si>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</si>
  <si>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</si>
  <si>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</si>
  <si>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</si>
  <si>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</si>
  <si>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</si>
  <si>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</si>
  <si>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</si>
  <si>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</si>
  <si>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</si>
  <si>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</si>
  <si>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</si>
  <si>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</si>
  <si>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</si>
  <si>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</si>
  <si>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</si>
  <si>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</si>
  <si>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</si>
  <si>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</si>
  <si>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</si>
  <si>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</si>
  <si>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</si>
  <si>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</si>
  <si>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</si>
  <si>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</si>
  <si>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</si>
  <si>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</si>
  <si>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</si>
  <si>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</si>
  <si>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</si>
  <si>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</si>
  <si>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</si>
  <si>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</si>
  <si>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</si>
  <si>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</si>
  <si>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</si>
  <si>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</si>
  <si>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</si>
  <si>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</si>
  <si>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</si>
  <si>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</si>
  <si>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</si>
  <si>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</si>
  <si>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</si>
  <si>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</si>
  <si>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</si>
  <si>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</si>
  <si>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</si>
  <si>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</si>
  <si>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</si>
  <si>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</si>
  <si>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</si>
  <si>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</si>
  <si>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</si>
  <si>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</si>
  <si>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</si>
  <si>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</si>
  <si>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</si>
  <si>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</si>
  <si>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</si>
  <si>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</si>
  <si>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</si>
  <si>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</si>
  <si>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</si>
  <si>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</si>
  <si>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</si>
  <si>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</si>
  <si>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</si>
  <si>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</si>
  <si>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</si>
  <si>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</si>
  <si>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</si>
  <si>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</si>
  <si>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</si>
  <si>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</si>
  <si>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</si>
  <si>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</si>
  <si>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</si>
  <si>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</si>
  <si>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</si>
  <si>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</si>
  <si>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</si>
  <si>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</si>
  <si>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</si>
  <si>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</si>
  <si>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</si>
  <si>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</si>
  <si>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</si>
  <si>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</si>
  <si>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</si>
  <si>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</si>
  <si>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</si>
  <si>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</si>
  <si>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</si>
  <si>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</si>
  <si>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</si>
  <si>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</si>
  <si>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</si>
  <si>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</si>
  <si>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</si>
  <si>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</si>
  <si>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</si>
  <si>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</si>
  <si>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</si>
  <si>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</si>
  <si>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</si>
  <si>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</si>
  <si>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</si>
  <si>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</si>
  <si>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</si>
  <si>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</si>
  <si>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</si>
  <si>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</si>
  <si>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</si>
  <si>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</si>
  <si>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</si>
  <si>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</si>
  <si>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</si>
  <si>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</si>
  <si>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</si>
  <si>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</si>
  <si>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</si>
  <si>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</si>
  <si>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</si>
  <si>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</si>
  <si>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</si>
  <si>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</si>
  <si>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</si>
  <si>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</si>
  <si>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</si>
  <si>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</si>
  <si>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</si>
  <si>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</si>
  <si>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</si>
  <si>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</si>
  <si>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</si>
  <si>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</si>
  <si>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</si>
  <si>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</si>
  <si>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</si>
  <si>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</si>
  <si>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</si>
  <si>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</si>
  <si>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</si>
  <si>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</si>
  <si>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</si>
  <si>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</si>
  <si>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</si>
  <si>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</si>
  <si>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</si>
  <si>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</si>
  <si>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</si>
  <si>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</si>
  <si>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</si>
  <si>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</si>
  <si>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</si>
  <si>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</si>
  <si>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</si>
  <si>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</si>
  <si>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</si>
  <si>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</si>
  <si>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</si>
  <si>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</si>
  <si>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</si>
  <si>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</si>
  <si>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</si>
  <si>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</si>
  <si>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</si>
  <si>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</si>
  <si>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</si>
  <si>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</si>
  <si>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</si>
  <si>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</si>
  <si>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</si>
  <si>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</si>
  <si>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</si>
  <si>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</si>
  <si>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</si>
  <si>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</si>
  <si>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</si>
  <si>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</si>
  <si>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</si>
  <si>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</si>
  <si>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</si>
  <si>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</si>
  <si>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</si>
  <si>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</si>
  <si>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</si>
  <si>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</si>
  <si>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</si>
  <si>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</si>
  <si>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</si>
  <si>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</si>
  <si>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</si>
  <si>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</si>
  <si>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</si>
  <si>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</si>
  <si>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</si>
  <si>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</si>
  <si>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</si>
  <si>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</si>
  <si>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</si>
  <si>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</si>
  <si>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</si>
  <si>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</si>
  <si>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</si>
  <si>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</si>
  <si>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</si>
  <si>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</si>
  <si>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</si>
  <si>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</si>
  <si>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</si>
  <si>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</si>
  <si>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</si>
  <si>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</si>
  <si>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</si>
  <si>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</si>
  <si>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</si>
  <si>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</si>
  <si>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</si>
  <si>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</si>
  <si>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</si>
  <si>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</si>
  <si>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</si>
  <si>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</si>
  <si>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</si>
  <si>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</si>
  <si>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</si>
  <si>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</si>
  <si>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</si>
  <si>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</si>
  <si>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</si>
  <si>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</si>
  <si>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</si>
  <si>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</si>
  <si>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</si>
  <si>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</si>
  <si>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</si>
  <si>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</si>
  <si>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</si>
  <si>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</si>
  <si>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</si>
  <si>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</si>
  <si>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</si>
  <si>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</si>
  <si>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</si>
  <si>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</si>
  <si>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</si>
  <si>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</si>
  <si>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</si>
  <si>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</si>
  <si>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</si>
  <si>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</si>
  <si>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</si>
  <si>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</si>
  <si>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</si>
  <si>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</si>
  <si>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</si>
  <si>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</si>
  <si>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</si>
  <si>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</si>
  <si>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</si>
  <si>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</si>
  <si>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</si>
  <si>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</si>
  <si>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</si>
  <si>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</si>
  <si>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</si>
  <si>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</si>
  <si>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</si>
  <si>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</si>
  <si>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</si>
  <si>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</si>
  <si>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</si>
  <si>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</si>
  <si>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</si>
  <si>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</si>
  <si>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</si>
  <si>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</si>
  <si>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</si>
  <si>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</si>
  <si>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</si>
  <si>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</si>
  <si>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</si>
  <si>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</si>
  <si>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</si>
  <si>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</si>
  <si>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</si>
  <si>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</si>
  <si>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</si>
  <si>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</si>
  <si>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</si>
  <si>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</si>
  <si>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</si>
  <si>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</si>
  <si>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</si>
  <si>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</si>
  <si>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</si>
  <si>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</si>
  <si>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</si>
  <si>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</si>
  <si>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</si>
  <si>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</si>
  <si>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</si>
  <si>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</si>
  <si>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</si>
  <si>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</si>
  <si>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</si>
  <si>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</si>
  <si>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</si>
  <si>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</si>
  <si>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</si>
  <si>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</si>
  <si>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</si>
  <si>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</si>
  <si>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</si>
  <si>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</si>
  <si>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</si>
  <si>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</si>
  <si>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</si>
  <si>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</si>
  <si>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</si>
  <si>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</si>
  <si>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</si>
  <si>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</si>
  <si>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</si>
  <si>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</si>
  <si>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</si>
  <si>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</si>
  <si>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</si>
  <si>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</si>
  <si>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</si>
  <si>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</si>
  <si>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</si>
  <si>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</si>
  <si>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</si>
  <si>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</si>
  <si>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</si>
  <si>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</si>
  <si>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</si>
  <si>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</si>
  <si>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</si>
  <si>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</si>
  <si>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</si>
  <si>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</si>
  <si>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</si>
  <si>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</si>
  <si>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</si>
  <si>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</si>
  <si>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</si>
  <si>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</si>
  <si>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</si>
  <si>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</si>
  <si>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</si>
  <si>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</si>
  <si>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</si>
  <si>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</si>
  <si>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</si>
  <si>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</si>
  <si>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</si>
  <si>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</si>
  <si>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</si>
  <si>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</si>
  <si>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</si>
  <si>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</si>
  <si>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</si>
  <si>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</si>
  <si>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</si>
  <si>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</si>
  <si>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</si>
  <si>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</si>
  <si>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</si>
  <si>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</si>
  <si>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</si>
  <si>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</si>
  <si>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</si>
  <si>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</si>
  <si>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</si>
  <si>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</si>
  <si>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</si>
  <si>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</si>
  <si>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</si>
  <si>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</si>
  <si>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</si>
  <si>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</si>
  <si>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</si>
  <si>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</si>
  <si>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</si>
  <si>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</si>
  <si>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</si>
  <si>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</si>
  <si>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</si>
  <si>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</si>
  <si>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</si>
  <si>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</si>
  <si>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</si>
  <si>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</si>
  <si>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</si>
  <si>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</si>
  <si>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</si>
  <si>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</si>
  <si>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</si>
  <si>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</si>
  <si>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</si>
  <si>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</si>
  <si>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</si>
  <si>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</si>
  <si>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</si>
  <si>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</si>
  <si>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</si>
  <si>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</si>
  <si>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</si>
  <si>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</si>
  <si>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</si>
  <si>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</si>
  <si>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</si>
  <si>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</si>
  <si>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</si>
  <si>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</si>
  <si>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</si>
  <si>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</si>
  <si>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</si>
  <si>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</si>
  <si>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</si>
  <si>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</si>
  <si>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</si>
  <si>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</si>
  <si>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</si>
  <si>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</si>
  <si>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</si>
  <si>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</si>
  <si>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</si>
  <si>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</si>
  <si>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</si>
  <si>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</si>
  <si>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</si>
  <si>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</si>
  <si>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</si>
  <si>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</si>
  <si>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</si>
  <si>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</si>
  <si>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</si>
  <si>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</si>
  <si>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</si>
  <si>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</si>
  <si>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</si>
  <si>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</si>
  <si>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</si>
  <si>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</si>
  <si>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</si>
  <si>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</si>
  <si>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</si>
  <si>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</si>
  <si>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</si>
  <si>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</si>
  <si>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</si>
  <si>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</si>
  <si>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</si>
  <si>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</si>
  <si>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</si>
  <si>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</si>
  <si>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</si>
  <si>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</si>
  <si>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</si>
  <si>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</si>
  <si>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</si>
  <si>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</si>
  <si>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</si>
  <si>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</si>
  <si>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</si>
  <si>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</si>
  <si>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</si>
  <si>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</si>
  <si>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</si>
  <si>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</si>
  <si>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</si>
  <si>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</si>
  <si>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</si>
  <si>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</si>
  <si>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</si>
  <si>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</si>
  <si>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</si>
  <si>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</si>
  <si>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</si>
  <si>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</si>
  <si>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</si>
  <si>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</si>
  <si>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</si>
  <si>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</si>
  <si>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</si>
  <si>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</si>
  <si>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</si>
  <si>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</si>
  <si>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</si>
  <si>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</si>
  <si>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</si>
  <si>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</si>
  <si>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</si>
  <si>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</si>
  <si>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</si>
  <si>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</si>
  <si>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</si>
  <si>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</si>
  <si>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</si>
  <si>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</si>
  <si>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</si>
  <si>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</si>
  <si>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</si>
  <si>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</si>
  <si>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</si>
  <si>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</si>
  <si>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</si>
  <si>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</si>
  <si>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</si>
  <si>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</si>
  <si>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</si>
  <si>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</si>
  <si>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</si>
  <si>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</si>
  <si>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</si>
  <si>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</si>
  <si>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</si>
  <si>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</si>
  <si>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</si>
  <si>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</si>
  <si>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</si>
  <si>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</si>
  <si>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</si>
  <si>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</si>
  <si>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</si>
  <si>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</si>
  <si>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</si>
  <si>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</si>
  <si>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</si>
  <si>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</si>
  <si>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</si>
  <si>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</si>
  <si>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</si>
  <si>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</si>
  <si>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</si>
  <si>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</si>
  <si>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</si>
  <si>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</si>
  <si>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</si>
  <si>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</si>
  <si>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</si>
  <si>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</si>
  <si>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</si>
  <si>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</si>
  <si>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</si>
  <si>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</si>
  <si>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</si>
  <si>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</si>
  <si>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</si>
  <si>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</si>
  <si>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</si>
  <si>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</si>
  <si>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</si>
  <si>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</si>
  <si>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</si>
  <si>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</si>
  <si>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</si>
  <si>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</si>
  <si>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</si>
  <si>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</si>
  <si>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</si>
  <si>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</si>
  <si>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</si>
  <si>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</si>
  <si>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</si>
  <si>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</si>
  <si>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</si>
  <si>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</si>
  <si>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</si>
  <si>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</si>
  <si>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</si>
  <si>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</si>
  <si>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</si>
  <si>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</si>
  <si>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</si>
  <si>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</si>
  <si>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</si>
  <si>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</si>
  <si>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</si>
  <si>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</si>
  <si>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</si>
  <si>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</si>
  <si>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</si>
  <si>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</si>
  <si>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</si>
  <si>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</si>
  <si>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</si>
  <si>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</si>
  <si>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</si>
  <si>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</si>
  <si>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</si>
  <si>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</si>
  <si>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</si>
  <si>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</si>
  <si>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</si>
  <si>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</si>
  <si>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</si>
  <si>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</si>
  <si>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</si>
  <si>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</si>
  <si>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</si>
  <si>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 xml:space="preserve">План </t>
  </si>
  <si>
    <t>Инвестиционная программа Общества с ограниченной ответственностью "Архангельская сетевая компания"</t>
  </si>
  <si>
    <t xml:space="preserve"> Год раскрытия (предоставления) информации: 2020 год</t>
  </si>
  <si>
    <t>возврат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</si>
</sst>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#,##0.0_ ;\-#,##0.0\ "/>
    <numFmt numFmtId="167" formatCode="0.0%"/>
    <numFmt numFmtId="168" formatCode="_-* #,##0.0\ _₽_-;\-* #,##0.0\ _₽_-;_-* &quot;-&quot;?\ _₽_-;_-@_-"/>
    <numFmt numFmtId="169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 CYR"/>
    </font>
    <font>
      <b/>
      <sz val="11"/>
      <name val="Times New Roman CY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49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wrapText="1"/>
    </xf>
    <xf numFmtId="49" fontId="3" fillId="0" borderId="0" xfId="1" applyNumberFormat="1" applyFont="1" applyFill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 vertical="center"/>
    </xf>
    <xf numFmtId="3" fontId="4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/>
    <xf numFmtId="0" fontId="8" fillId="0" borderId="0" xfId="1" applyFont="1" applyFill="1"/>
    <xf numFmtId="164" fontId="1" fillId="0" borderId="0" xfId="1" applyNumberFormat="1" applyFont="1" applyFill="1"/>
    <xf numFmtId="0" fontId="10" fillId="0" borderId="0" xfId="1" applyFont="1" applyFill="1"/>
    <xf numFmtId="0" fontId="13" fillId="0" borderId="0" xfId="1" applyFont="1" applyFill="1"/>
    <xf numFmtId="0" fontId="14" fillId="0" borderId="1" xfId="1" applyFont="1" applyFill="1" applyBorder="1" applyAlignment="1">
      <alignment horizontal="center" vertical="center" wrapText="1"/>
    </xf>
    <xf numFmtId="0" fontId="14" fillId="0" borderId="0" xfId="1" applyFont="1" applyFill="1"/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vertical="center"/>
    </xf>
    <xf numFmtId="49" fontId="10" fillId="0" borderId="1" xfId="1" applyNumberFormat="1" applyFont="1" applyFill="1" applyBorder="1" applyAlignment="1">
      <alignment horizontal="centerContinuous" vertical="center"/>
    </xf>
    <xf numFmtId="0" fontId="10" fillId="0" borderId="0" xfId="1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indent="1"/>
    </xf>
    <xf numFmtId="49" fontId="3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indent="3"/>
    </xf>
    <xf numFmtId="0" fontId="1" fillId="0" borderId="1" xfId="1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5"/>
    </xf>
    <xf numFmtId="0" fontId="1" fillId="0" borderId="1" xfId="0" applyFont="1" applyFill="1" applyBorder="1" applyAlignment="1">
      <alignment horizontal="left" vertical="center" wrapText="1" indent="7"/>
    </xf>
    <xf numFmtId="0" fontId="1" fillId="0" borderId="1" xfId="0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49" fontId="16" fillId="0" borderId="1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left" vertical="center" wrapText="1" indent="1"/>
    </xf>
    <xf numFmtId="167" fontId="1" fillId="0" borderId="0" xfId="1" applyNumberFormat="1" applyFont="1" applyFill="1" applyAlignment="1">
      <alignment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left" vertical="center" wrapText="1" indent="3"/>
    </xf>
    <xf numFmtId="10" fontId="1" fillId="0" borderId="0" xfId="1" applyNumberFormat="1" applyFont="1" applyFill="1" applyAlignment="1">
      <alignment vertical="center"/>
    </xf>
    <xf numFmtId="10" fontId="1" fillId="0" borderId="1" xfId="1" applyNumberFormat="1" applyFont="1" applyFill="1" applyBorder="1" applyAlignment="1">
      <alignment horizontal="left" vertical="center" indent="3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left" vertical="center" indent="3"/>
    </xf>
    <xf numFmtId="0" fontId="1" fillId="0" borderId="1" xfId="1" applyFont="1" applyFill="1" applyBorder="1" applyAlignment="1">
      <alignment horizontal="left" vertical="center" indent="5"/>
    </xf>
    <xf numFmtId="0" fontId="9" fillId="0" borderId="2" xfId="1" applyFont="1" applyFill="1" applyBorder="1" applyAlignment="1">
      <alignment horizontal="centerContinuous" vertical="center" wrapText="1"/>
    </xf>
    <xf numFmtId="0" fontId="9" fillId="0" borderId="0" xfId="1" applyFont="1" applyFill="1" applyBorder="1" applyAlignment="1">
      <alignment horizontal="centerContinuous" vertical="center"/>
    </xf>
    <xf numFmtId="49" fontId="9" fillId="0" borderId="0" xfId="1" applyNumberFormat="1" applyFont="1" applyFill="1" applyBorder="1" applyAlignment="1">
      <alignment horizontal="centerContinuous" vertical="center" wrapText="1"/>
    </xf>
    <xf numFmtId="168" fontId="9" fillId="0" borderId="0" xfId="1" applyNumberFormat="1" applyFont="1" applyFill="1" applyBorder="1" applyAlignment="1">
      <alignment horizontal="centerContinuous" vertical="center" wrapText="1"/>
    </xf>
    <xf numFmtId="0" fontId="9" fillId="0" borderId="0" xfId="1" applyFont="1" applyFill="1"/>
    <xf numFmtId="0" fontId="1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8" fontId="14" fillId="0" borderId="1" xfId="1" applyNumberFormat="1" applyFont="1" applyFill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2" fontId="18" fillId="0" borderId="0" xfId="1" applyNumberFormat="1" applyFont="1" applyFill="1"/>
    <xf numFmtId="0" fontId="18" fillId="0" borderId="0" xfId="1" applyFont="1" applyFill="1" applyAlignment="1">
      <alignment vertical="center"/>
    </xf>
    <xf numFmtId="0" fontId="18" fillId="0" borderId="0" xfId="1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top" wrapText="1"/>
    </xf>
    <xf numFmtId="168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Continuous" vertical="center"/>
    </xf>
    <xf numFmtId="0" fontId="10" fillId="0" borderId="1" xfId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 indent="7"/>
    </xf>
    <xf numFmtId="49" fontId="1" fillId="0" borderId="1" xfId="1" applyNumberFormat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59"/>
  <sheetViews>
    <sheetView tabSelected="1" topLeftCell="A308" zoomScale="70" zoomScaleNormal="70" zoomScaleSheetLayoutView="50" workbookViewId="0">
      <selection activeCell="A451" sqref="A1:M451"/>
    </sheetView>
  </sheetViews>
  <sheetFormatPr defaultColWidth="10.28515625" defaultRowHeight="15.75" outlineLevelRow="3" x14ac:dyDescent="0.25"/>
  <cols>
    <col min="1" max="1" width="11.5703125" style="1" customWidth="1"/>
    <col min="2" max="2" width="85.28515625" style="2" customWidth="1"/>
    <col min="3" max="3" width="12.28515625" style="3" customWidth="1"/>
    <col min="4" max="4" width="13.42578125" style="5" customWidth="1"/>
    <col min="5" max="5" width="13.42578125" style="4" customWidth="1"/>
    <col min="6" max="6" width="13.42578125" style="5" customWidth="1"/>
    <col min="7" max="7" width="13.42578125" style="4" customWidth="1"/>
    <col min="8" max="8" width="13.42578125" style="5" customWidth="1"/>
    <col min="9" max="9" width="13.42578125" style="4" customWidth="1"/>
    <col min="10" max="10" width="13.42578125" style="5" customWidth="1"/>
    <col min="11" max="11" width="13.42578125" style="4" customWidth="1"/>
    <col min="12" max="13" width="13.42578125" style="7" customWidth="1"/>
    <col min="14" max="16384" width="10.28515625" style="4"/>
  </cols>
  <sheetData>
    <row r="1" spans="1:13" ht="15.75" customHeight="1" x14ac:dyDescent="0.25">
      <c r="K1" s="5"/>
      <c r="L1" s="6" t="s">
        <v>0</v>
      </c>
      <c r="M1" s="4"/>
    </row>
    <row r="2" spans="1:13" ht="15.75" customHeight="1" x14ac:dyDescent="0.25">
      <c r="K2" s="5"/>
      <c r="L2" s="6" t="s">
        <v>1</v>
      </c>
      <c r="M2" s="4"/>
    </row>
    <row r="3" spans="1:13" ht="15.75" customHeight="1" x14ac:dyDescent="0.25">
      <c r="K3" s="5"/>
      <c r="L3" s="6" t="s">
        <v>2</v>
      </c>
      <c r="M3" s="4"/>
    </row>
    <row r="4" spans="1:13" ht="15.75" customHeight="1" x14ac:dyDescent="0.25">
      <c r="L4" s="5"/>
      <c r="M4" s="4"/>
    </row>
    <row r="5" spans="1:13" ht="15.75" customHeight="1" x14ac:dyDescent="0.25">
      <c r="M5" s="8"/>
    </row>
    <row r="6" spans="1:13" ht="15.75" customHeight="1" x14ac:dyDescent="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.7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.75" customHeight="1" x14ac:dyDescent="0.25"/>
    <row r="9" spans="1:13" ht="21.75" customHeight="1" x14ac:dyDescent="0.25">
      <c r="A9" s="9" t="s">
        <v>695</v>
      </c>
      <c r="B9" s="9"/>
      <c r="D9" s="10"/>
      <c r="F9" s="10"/>
      <c r="H9" s="10"/>
      <c r="J9" s="10"/>
    </row>
    <row r="10" spans="1:13" ht="15.75" customHeight="1" x14ac:dyDescent="0.25">
      <c r="B10" s="11" t="s">
        <v>4</v>
      </c>
    </row>
    <row r="11" spans="1:13" ht="18.75" customHeight="1" x14ac:dyDescent="0.25">
      <c r="B11" s="12" t="s">
        <v>5</v>
      </c>
      <c r="D11" s="10"/>
      <c r="F11" s="10"/>
      <c r="H11" s="10"/>
      <c r="J11" s="10"/>
    </row>
    <row r="12" spans="1:13" ht="15.75" customHeight="1" x14ac:dyDescent="0.25">
      <c r="B12" s="9" t="s">
        <v>696</v>
      </c>
      <c r="D12" s="13"/>
      <c r="F12" s="13"/>
      <c r="H12" s="13"/>
      <c r="J12" s="13"/>
    </row>
    <row r="13" spans="1:13" ht="18.75" customHeight="1" x14ac:dyDescent="0.25">
      <c r="B13" s="12"/>
    </row>
    <row r="14" spans="1:13" ht="17.25" hidden="1" customHeight="1" x14ac:dyDescent="0.25">
      <c r="A14" s="83"/>
      <c r="B14" s="83"/>
      <c r="D14" s="10"/>
      <c r="F14" s="10"/>
      <c r="H14" s="10"/>
      <c r="J14" s="10"/>
    </row>
    <row r="15" spans="1:13" ht="15.75" hidden="1" customHeight="1" x14ac:dyDescent="0.25">
      <c r="A15" s="84" t="s">
        <v>6</v>
      </c>
      <c r="B15" s="84"/>
    </row>
    <row r="16" spans="1:13" ht="15.75" customHeight="1" x14ac:dyDescent="0.25">
      <c r="A16" s="4"/>
      <c r="B16" s="4"/>
      <c r="C16" s="14"/>
    </row>
    <row r="17" spans="1:13" ht="24" customHeight="1" x14ac:dyDescent="0.25">
      <c r="A17" s="4"/>
      <c r="B17" s="15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8.75" customHeight="1" x14ac:dyDescent="0.25">
      <c r="A18" s="85" t="s">
        <v>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s="18" customFormat="1" ht="66.75" customHeight="1" x14ac:dyDescent="0.2">
      <c r="A19" s="86" t="s">
        <v>8</v>
      </c>
      <c r="B19" s="87" t="s">
        <v>9</v>
      </c>
      <c r="C19" s="86" t="s">
        <v>10</v>
      </c>
      <c r="D19" s="80" t="s">
        <v>11</v>
      </c>
      <c r="E19" s="80"/>
      <c r="F19" s="76" t="s">
        <v>12</v>
      </c>
      <c r="G19" s="76"/>
      <c r="H19" s="76" t="s">
        <v>13</v>
      </c>
      <c r="I19" s="76"/>
      <c r="J19" s="76" t="s">
        <v>14</v>
      </c>
      <c r="K19" s="76"/>
      <c r="L19" s="76" t="s">
        <v>15</v>
      </c>
      <c r="M19" s="76"/>
    </row>
    <row r="20" spans="1:13" s="20" customFormat="1" ht="59.25" customHeight="1" x14ac:dyDescent="0.2">
      <c r="A20" s="86"/>
      <c r="B20" s="87"/>
      <c r="C20" s="86"/>
      <c r="D20" s="19" t="s">
        <v>694</v>
      </c>
      <c r="E20" s="19" t="s">
        <v>16</v>
      </c>
      <c r="F20" s="19" t="s">
        <v>694</v>
      </c>
      <c r="G20" s="19" t="s">
        <v>16</v>
      </c>
      <c r="H20" s="19" t="s">
        <v>694</v>
      </c>
      <c r="I20" s="19" t="s">
        <v>16</v>
      </c>
      <c r="J20" s="19" t="s">
        <v>694</v>
      </c>
      <c r="K20" s="19" t="s">
        <v>16</v>
      </c>
      <c r="L20" s="19" t="s">
        <v>694</v>
      </c>
      <c r="M20" s="19" t="s">
        <v>16</v>
      </c>
    </row>
    <row r="21" spans="1:13" s="24" customFormat="1" x14ac:dyDescent="0.25">
      <c r="A21" s="21">
        <v>1</v>
      </c>
      <c r="B21" s="22">
        <v>2</v>
      </c>
      <c r="C21" s="23">
        <v>3</v>
      </c>
      <c r="D21" s="22">
        <v>4</v>
      </c>
      <c r="E21" s="21">
        <v>5</v>
      </c>
      <c r="F21" s="22">
        <v>6</v>
      </c>
      <c r="G21" s="21">
        <v>7</v>
      </c>
      <c r="H21" s="22">
        <v>8</v>
      </c>
      <c r="I21" s="21">
        <v>9</v>
      </c>
      <c r="J21" s="22">
        <v>10</v>
      </c>
      <c r="K21" s="21">
        <v>11</v>
      </c>
      <c r="L21" s="22">
        <v>12</v>
      </c>
      <c r="M21" s="21">
        <v>13</v>
      </c>
    </row>
    <row r="22" spans="1:13" s="26" customFormat="1" x14ac:dyDescent="0.25">
      <c r="A22" s="25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26" customFormat="1" ht="15.75" customHeight="1" x14ac:dyDescent="0.25">
      <c r="A23" s="27" t="s">
        <v>18</v>
      </c>
      <c r="B23" s="28" t="s">
        <v>19</v>
      </c>
      <c r="C23" s="29" t="s">
        <v>20</v>
      </c>
      <c r="D23" s="30">
        <f>D29+D31+D37</f>
        <v>274.39999999999998</v>
      </c>
      <c r="E23" s="30">
        <f t="shared" ref="E23:M23" si="0">E29+E31+E37</f>
        <v>0</v>
      </c>
      <c r="F23" s="30">
        <f t="shared" si="0"/>
        <v>293.60000000000002</v>
      </c>
      <c r="G23" s="30">
        <f t="shared" si="0"/>
        <v>0</v>
      </c>
      <c r="H23" s="30">
        <f t="shared" si="0"/>
        <v>302.7</v>
      </c>
      <c r="I23" s="30">
        <f t="shared" si="0"/>
        <v>0</v>
      </c>
      <c r="J23" s="30">
        <f t="shared" si="0"/>
        <v>303.3</v>
      </c>
      <c r="K23" s="30">
        <f t="shared" si="0"/>
        <v>0</v>
      </c>
      <c r="L23" s="30">
        <f>L29+L31+L37</f>
        <v>899.59999999999991</v>
      </c>
      <c r="M23" s="30">
        <f t="shared" si="0"/>
        <v>0</v>
      </c>
    </row>
    <row r="24" spans="1:13" s="5" customFormat="1" ht="15.75" customHeight="1" outlineLevel="1" x14ac:dyDescent="0.25">
      <c r="A24" s="31" t="s">
        <v>21</v>
      </c>
      <c r="B24" s="32" t="s">
        <v>22</v>
      </c>
      <c r="C24" s="33" t="s">
        <v>20</v>
      </c>
      <c r="D24" s="30">
        <f t="shared" ref="D24:J24" si="1">SUM(D25:D27)</f>
        <v>0</v>
      </c>
      <c r="E24" s="30">
        <v>0</v>
      </c>
      <c r="F24" s="30">
        <f t="shared" si="1"/>
        <v>0</v>
      </c>
      <c r="G24" s="30">
        <v>0</v>
      </c>
      <c r="H24" s="30">
        <f t="shared" si="1"/>
        <v>0</v>
      </c>
      <c r="I24" s="30">
        <v>0</v>
      </c>
      <c r="J24" s="30">
        <f t="shared" si="1"/>
        <v>0</v>
      </c>
      <c r="K24" s="30">
        <v>0</v>
      </c>
      <c r="L24" s="30">
        <f>F24+H24+J24</f>
        <v>0</v>
      </c>
      <c r="M24" s="30">
        <f>G24+I24+K24</f>
        <v>0</v>
      </c>
    </row>
    <row r="25" spans="1:13" s="5" customFormat="1" ht="31.5" customHeight="1" outlineLevel="2" x14ac:dyDescent="0.25">
      <c r="A25" s="31" t="s">
        <v>23</v>
      </c>
      <c r="B25" s="34" t="s">
        <v>24</v>
      </c>
      <c r="C25" s="33" t="s">
        <v>20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f>F25+H25+J25</f>
        <v>0</v>
      </c>
      <c r="M25" s="30">
        <f>G25+I25+K25</f>
        <v>0</v>
      </c>
    </row>
    <row r="26" spans="1:13" s="5" customFormat="1" ht="31.5" customHeight="1" outlineLevel="2" x14ac:dyDescent="0.25">
      <c r="A26" s="31" t="s">
        <v>25</v>
      </c>
      <c r="B26" s="34" t="s">
        <v>26</v>
      </c>
      <c r="C26" s="33" t="s">
        <v>20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f t="shared" ref="L26:L27" si="2">F26+H26+J26</f>
        <v>0</v>
      </c>
      <c r="M26" s="30">
        <f t="shared" ref="M26:M27" si="3">G26+I26+K26</f>
        <v>0</v>
      </c>
    </row>
    <row r="27" spans="1:13" s="5" customFormat="1" ht="31.5" customHeight="1" outlineLevel="2" x14ac:dyDescent="0.25">
      <c r="A27" s="31" t="s">
        <v>27</v>
      </c>
      <c r="B27" s="34" t="s">
        <v>28</v>
      </c>
      <c r="C27" s="33" t="s">
        <v>20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f t="shared" si="2"/>
        <v>0</v>
      </c>
      <c r="M27" s="30">
        <f t="shared" si="3"/>
        <v>0</v>
      </c>
    </row>
    <row r="28" spans="1:13" s="5" customFormat="1" ht="15.75" customHeight="1" outlineLevel="1" collapsed="1" x14ac:dyDescent="0.25">
      <c r="A28" s="31" t="s">
        <v>29</v>
      </c>
      <c r="B28" s="32" t="s">
        <v>30</v>
      </c>
      <c r="C28" s="33" t="s">
        <v>20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</row>
    <row r="29" spans="1:13" s="5" customFormat="1" ht="15.75" customHeight="1" outlineLevel="1" x14ac:dyDescent="0.25">
      <c r="A29" s="31" t="s">
        <v>32</v>
      </c>
      <c r="B29" s="32" t="s">
        <v>33</v>
      </c>
      <c r="C29" s="33" t="s">
        <v>20</v>
      </c>
      <c r="D29" s="30">
        <v>274.39999999999998</v>
      </c>
      <c r="E29" s="30">
        <v>0</v>
      </c>
      <c r="F29" s="30">
        <v>293.60000000000002</v>
      </c>
      <c r="G29" s="30">
        <v>0</v>
      </c>
      <c r="H29" s="30">
        <v>302.7</v>
      </c>
      <c r="I29" s="30">
        <v>0</v>
      </c>
      <c r="J29" s="30">
        <v>303.3</v>
      </c>
      <c r="K29" s="30">
        <v>0</v>
      </c>
      <c r="L29" s="30">
        <f>F29+H29+J29</f>
        <v>899.59999999999991</v>
      </c>
      <c r="M29" s="30">
        <f>G29+I29+K29</f>
        <v>0</v>
      </c>
    </row>
    <row r="30" spans="1:13" s="5" customFormat="1" ht="15.75" customHeight="1" outlineLevel="1" x14ac:dyDescent="0.25">
      <c r="A30" s="31" t="s">
        <v>34</v>
      </c>
      <c r="B30" s="32" t="s">
        <v>35</v>
      </c>
      <c r="C30" s="33" t="s">
        <v>20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</row>
    <row r="31" spans="1:13" s="5" customFormat="1" ht="15.75" customHeight="1" outlineLevel="1" x14ac:dyDescent="0.25">
      <c r="A31" s="31" t="s">
        <v>36</v>
      </c>
      <c r="B31" s="32" t="s">
        <v>37</v>
      </c>
      <c r="C31" s="33" t="s">
        <v>20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f t="shared" ref="L31:L32" si="4">F31+H31+J31</f>
        <v>0</v>
      </c>
      <c r="M31" s="30">
        <f t="shared" ref="M31:M32" si="5">G31+I31+K31</f>
        <v>0</v>
      </c>
    </row>
    <row r="32" spans="1:13" s="5" customFormat="1" ht="15.75" customHeight="1" outlineLevel="1" x14ac:dyDescent="0.25">
      <c r="A32" s="31" t="s">
        <v>38</v>
      </c>
      <c r="B32" s="32" t="s">
        <v>39</v>
      </c>
      <c r="C32" s="33" t="s">
        <v>20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f t="shared" si="4"/>
        <v>0</v>
      </c>
      <c r="M32" s="30">
        <f t="shared" si="5"/>
        <v>0</v>
      </c>
    </row>
    <row r="33" spans="1:13" s="5" customFormat="1" ht="15.75" customHeight="1" outlineLevel="1" x14ac:dyDescent="0.25">
      <c r="A33" s="31" t="s">
        <v>40</v>
      </c>
      <c r="B33" s="32" t="s">
        <v>41</v>
      </c>
      <c r="C33" s="33" t="s">
        <v>20</v>
      </c>
      <c r="D33" s="30" t="s">
        <v>31</v>
      </c>
      <c r="E33" s="30" t="s">
        <v>31</v>
      </c>
      <c r="F33" s="30" t="s">
        <v>31</v>
      </c>
      <c r="G33" s="30" t="s">
        <v>31</v>
      </c>
      <c r="H33" s="30" t="s">
        <v>31</v>
      </c>
      <c r="I33" s="30" t="s">
        <v>31</v>
      </c>
      <c r="J33" s="30" t="s">
        <v>31</v>
      </c>
      <c r="K33" s="30" t="s">
        <v>31</v>
      </c>
      <c r="L33" s="30" t="s">
        <v>31</v>
      </c>
      <c r="M33" s="30" t="s">
        <v>31</v>
      </c>
    </row>
    <row r="34" spans="1:13" s="5" customFormat="1" ht="31.5" customHeight="1" outlineLevel="1" x14ac:dyDescent="0.25">
      <c r="A34" s="31" t="s">
        <v>42</v>
      </c>
      <c r="B34" s="34" t="s">
        <v>43</v>
      </c>
      <c r="C34" s="33" t="s">
        <v>20</v>
      </c>
      <c r="D34" s="30" t="s">
        <v>31</v>
      </c>
      <c r="E34" s="30" t="s">
        <v>31</v>
      </c>
      <c r="F34" s="30" t="s">
        <v>31</v>
      </c>
      <c r="G34" s="30" t="s">
        <v>31</v>
      </c>
      <c r="H34" s="30" t="s">
        <v>31</v>
      </c>
      <c r="I34" s="30" t="s">
        <v>31</v>
      </c>
      <c r="J34" s="30" t="s">
        <v>31</v>
      </c>
      <c r="K34" s="30" t="s">
        <v>31</v>
      </c>
      <c r="L34" s="30" t="s">
        <v>31</v>
      </c>
      <c r="M34" s="30" t="s">
        <v>31</v>
      </c>
    </row>
    <row r="35" spans="1:13" s="5" customFormat="1" ht="15.75" customHeight="1" outlineLevel="2" x14ac:dyDescent="0.25">
      <c r="A35" s="31" t="s">
        <v>44</v>
      </c>
      <c r="B35" s="35" t="s">
        <v>45</v>
      </c>
      <c r="C35" s="33" t="s">
        <v>20</v>
      </c>
      <c r="D35" s="30" t="s">
        <v>31</v>
      </c>
      <c r="E35" s="30" t="s">
        <v>31</v>
      </c>
      <c r="F35" s="30" t="s">
        <v>31</v>
      </c>
      <c r="G35" s="30" t="s">
        <v>31</v>
      </c>
      <c r="H35" s="30" t="s">
        <v>31</v>
      </c>
      <c r="I35" s="30" t="s">
        <v>31</v>
      </c>
      <c r="J35" s="30" t="s">
        <v>31</v>
      </c>
      <c r="K35" s="30" t="s">
        <v>31</v>
      </c>
      <c r="L35" s="30" t="s">
        <v>31</v>
      </c>
      <c r="M35" s="30" t="s">
        <v>31</v>
      </c>
    </row>
    <row r="36" spans="1:13" s="5" customFormat="1" ht="15.75" customHeight="1" outlineLevel="2" x14ac:dyDescent="0.25">
      <c r="A36" s="31" t="s">
        <v>46</v>
      </c>
      <c r="B36" s="35" t="s">
        <v>47</v>
      </c>
      <c r="C36" s="33" t="s">
        <v>20</v>
      </c>
      <c r="D36" s="30" t="s">
        <v>31</v>
      </c>
      <c r="E36" s="30" t="s">
        <v>31</v>
      </c>
      <c r="F36" s="30" t="s">
        <v>31</v>
      </c>
      <c r="G36" s="30" t="s">
        <v>31</v>
      </c>
      <c r="H36" s="30" t="s">
        <v>31</v>
      </c>
      <c r="I36" s="30" t="s">
        <v>31</v>
      </c>
      <c r="J36" s="30" t="s">
        <v>31</v>
      </c>
      <c r="K36" s="30" t="s">
        <v>31</v>
      </c>
      <c r="L36" s="30" t="s">
        <v>31</v>
      </c>
      <c r="M36" s="30" t="s">
        <v>31</v>
      </c>
    </row>
    <row r="37" spans="1:13" s="5" customFormat="1" ht="15.75" customHeight="1" outlineLevel="1" collapsed="1" x14ac:dyDescent="0.25">
      <c r="A37" s="31" t="s">
        <v>48</v>
      </c>
      <c r="B37" s="32" t="s">
        <v>49</v>
      </c>
      <c r="C37" s="33" t="s">
        <v>20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f t="shared" ref="L37:L42" si="6">F37+H37+J37</f>
        <v>0</v>
      </c>
      <c r="M37" s="30">
        <f t="shared" ref="M37:M42" si="7">G37+I37+K37</f>
        <v>0</v>
      </c>
    </row>
    <row r="38" spans="1:13" s="26" customFormat="1" ht="31.5" customHeight="1" x14ac:dyDescent="0.25">
      <c r="A38" s="27" t="s">
        <v>50</v>
      </c>
      <c r="B38" s="28" t="s">
        <v>51</v>
      </c>
      <c r="C38" s="29" t="s">
        <v>20</v>
      </c>
      <c r="D38" s="30">
        <f>SUM(D39,D43:D49,D52)</f>
        <v>162.80000000000001</v>
      </c>
      <c r="E38" s="30">
        <v>0</v>
      </c>
      <c r="F38" s="30">
        <f t="shared" ref="F38:J38" si="8">SUM(F39,F43:F49,F52)</f>
        <v>140</v>
      </c>
      <c r="G38" s="30">
        <v>0</v>
      </c>
      <c r="H38" s="30">
        <f t="shared" si="8"/>
        <v>140.19999999999999</v>
      </c>
      <c r="I38" s="30">
        <v>0</v>
      </c>
      <c r="J38" s="30">
        <f t="shared" si="8"/>
        <v>136.69999999999999</v>
      </c>
      <c r="K38" s="30">
        <v>0</v>
      </c>
      <c r="L38" s="30">
        <f>F38+H38+J38</f>
        <v>416.9</v>
      </c>
      <c r="M38" s="30">
        <f t="shared" si="7"/>
        <v>0</v>
      </c>
    </row>
    <row r="39" spans="1:13" s="5" customFormat="1" ht="15.75" customHeight="1" outlineLevel="1" x14ac:dyDescent="0.25">
      <c r="A39" s="31" t="s">
        <v>52</v>
      </c>
      <c r="B39" s="32" t="s">
        <v>22</v>
      </c>
      <c r="C39" s="33" t="s">
        <v>20</v>
      </c>
      <c r="D39" s="30">
        <f t="shared" ref="D39:J39" si="9">SUM(D40:D42)</f>
        <v>0</v>
      </c>
      <c r="E39" s="30">
        <v>0</v>
      </c>
      <c r="F39" s="30">
        <f t="shared" si="9"/>
        <v>0</v>
      </c>
      <c r="G39" s="30">
        <v>0</v>
      </c>
      <c r="H39" s="30">
        <f t="shared" si="9"/>
        <v>0</v>
      </c>
      <c r="I39" s="30">
        <v>0</v>
      </c>
      <c r="J39" s="30">
        <f t="shared" si="9"/>
        <v>0</v>
      </c>
      <c r="K39" s="30">
        <v>0</v>
      </c>
      <c r="L39" s="30">
        <f t="shared" si="6"/>
        <v>0</v>
      </c>
      <c r="M39" s="30">
        <f t="shared" si="7"/>
        <v>0</v>
      </c>
    </row>
    <row r="40" spans="1:13" s="5" customFormat="1" ht="31.5" customHeight="1" outlineLevel="2" x14ac:dyDescent="0.25">
      <c r="A40" s="31" t="s">
        <v>53</v>
      </c>
      <c r="B40" s="36" t="s">
        <v>24</v>
      </c>
      <c r="C40" s="33" t="s">
        <v>20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f t="shared" si="6"/>
        <v>0</v>
      </c>
      <c r="M40" s="30">
        <f t="shared" si="7"/>
        <v>0</v>
      </c>
    </row>
    <row r="41" spans="1:13" s="5" customFormat="1" ht="31.5" customHeight="1" outlineLevel="2" x14ac:dyDescent="0.25">
      <c r="A41" s="31" t="s">
        <v>54</v>
      </c>
      <c r="B41" s="36" t="s">
        <v>26</v>
      </c>
      <c r="C41" s="33" t="s">
        <v>20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f t="shared" si="6"/>
        <v>0</v>
      </c>
      <c r="M41" s="30">
        <f t="shared" si="7"/>
        <v>0</v>
      </c>
    </row>
    <row r="42" spans="1:13" s="5" customFormat="1" ht="31.5" customHeight="1" outlineLevel="2" x14ac:dyDescent="0.25">
      <c r="A42" s="31" t="s">
        <v>55</v>
      </c>
      <c r="B42" s="36" t="s">
        <v>28</v>
      </c>
      <c r="C42" s="33" t="s">
        <v>20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f t="shared" si="6"/>
        <v>0</v>
      </c>
      <c r="M42" s="30">
        <f t="shared" si="7"/>
        <v>0</v>
      </c>
    </row>
    <row r="43" spans="1:13" s="5" customFormat="1" ht="15.75" customHeight="1" outlineLevel="1" collapsed="1" x14ac:dyDescent="0.25">
      <c r="A43" s="31" t="s">
        <v>56</v>
      </c>
      <c r="B43" s="32" t="s">
        <v>30</v>
      </c>
      <c r="C43" s="33" t="s">
        <v>20</v>
      </c>
      <c r="D43" s="30" t="s">
        <v>31</v>
      </c>
      <c r="E43" s="30" t="s">
        <v>31</v>
      </c>
      <c r="F43" s="30" t="s">
        <v>31</v>
      </c>
      <c r="G43" s="30" t="s">
        <v>31</v>
      </c>
      <c r="H43" s="30" t="s">
        <v>31</v>
      </c>
      <c r="I43" s="30" t="s">
        <v>31</v>
      </c>
      <c r="J43" s="30" t="s">
        <v>31</v>
      </c>
      <c r="K43" s="30" t="s">
        <v>31</v>
      </c>
      <c r="L43" s="30" t="s">
        <v>31</v>
      </c>
      <c r="M43" s="30" t="s">
        <v>31</v>
      </c>
    </row>
    <row r="44" spans="1:13" s="5" customFormat="1" ht="15.75" customHeight="1" outlineLevel="1" x14ac:dyDescent="0.25">
      <c r="A44" s="31" t="s">
        <v>57</v>
      </c>
      <c r="B44" s="32" t="s">
        <v>33</v>
      </c>
      <c r="C44" s="33" t="s">
        <v>20</v>
      </c>
      <c r="D44" s="30">
        <v>162.80000000000001</v>
      </c>
      <c r="E44" s="30">
        <v>0</v>
      </c>
      <c r="F44" s="30">
        <v>140</v>
      </c>
      <c r="G44" s="30">
        <v>0</v>
      </c>
      <c r="H44" s="30">
        <v>140.19999999999999</v>
      </c>
      <c r="I44" s="30">
        <v>0</v>
      </c>
      <c r="J44" s="30">
        <v>136.69999999999999</v>
      </c>
      <c r="K44" s="30">
        <v>0</v>
      </c>
      <c r="L44" s="30">
        <f>F44+H44+J44</f>
        <v>416.9</v>
      </c>
      <c r="M44" s="30">
        <f>G44+I44+K44</f>
        <v>0</v>
      </c>
    </row>
    <row r="45" spans="1:13" s="5" customFormat="1" ht="15.75" customHeight="1" outlineLevel="1" x14ac:dyDescent="0.25">
      <c r="A45" s="31" t="s">
        <v>58</v>
      </c>
      <c r="B45" s="32" t="s">
        <v>35</v>
      </c>
      <c r="C45" s="33" t="s">
        <v>20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</row>
    <row r="46" spans="1:13" s="5" customFormat="1" ht="15.75" customHeight="1" outlineLevel="1" x14ac:dyDescent="0.25">
      <c r="A46" s="31" t="s">
        <v>59</v>
      </c>
      <c r="B46" s="32" t="s">
        <v>37</v>
      </c>
      <c r="C46" s="33" t="s">
        <v>20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f t="shared" ref="L46:L47" si="10">F46+H46+J46</f>
        <v>0</v>
      </c>
      <c r="M46" s="30">
        <f t="shared" ref="M46:M47" si="11">G46+I46+K46</f>
        <v>0</v>
      </c>
    </row>
    <row r="47" spans="1:13" s="5" customFormat="1" ht="15.75" customHeight="1" outlineLevel="1" x14ac:dyDescent="0.25">
      <c r="A47" s="31" t="s">
        <v>60</v>
      </c>
      <c r="B47" s="32" t="s">
        <v>39</v>
      </c>
      <c r="C47" s="33" t="s">
        <v>20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f t="shared" si="10"/>
        <v>0</v>
      </c>
      <c r="M47" s="30">
        <f t="shared" si="11"/>
        <v>0</v>
      </c>
    </row>
    <row r="48" spans="1:13" s="5" customFormat="1" ht="15.75" customHeight="1" outlineLevel="1" x14ac:dyDescent="0.25">
      <c r="A48" s="31" t="s">
        <v>61</v>
      </c>
      <c r="B48" s="32" t="s">
        <v>41</v>
      </c>
      <c r="C48" s="33" t="s">
        <v>20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</row>
    <row r="49" spans="1:13" s="5" customFormat="1" ht="31.5" customHeight="1" outlineLevel="1" x14ac:dyDescent="0.25">
      <c r="A49" s="31" t="s">
        <v>62</v>
      </c>
      <c r="B49" s="34" t="s">
        <v>43</v>
      </c>
      <c r="C49" s="33" t="s">
        <v>20</v>
      </c>
      <c r="D49" s="30" t="s">
        <v>31</v>
      </c>
      <c r="E49" s="30" t="s">
        <v>31</v>
      </c>
      <c r="F49" s="30" t="s">
        <v>31</v>
      </c>
      <c r="G49" s="30" t="s">
        <v>31</v>
      </c>
      <c r="H49" s="30" t="s">
        <v>31</v>
      </c>
      <c r="I49" s="30" t="s">
        <v>31</v>
      </c>
      <c r="J49" s="30" t="s">
        <v>31</v>
      </c>
      <c r="K49" s="30" t="s">
        <v>31</v>
      </c>
      <c r="L49" s="30" t="s">
        <v>31</v>
      </c>
      <c r="M49" s="30" t="s">
        <v>31</v>
      </c>
    </row>
    <row r="50" spans="1:13" s="5" customFormat="1" ht="15.75" customHeight="1" outlineLevel="2" x14ac:dyDescent="0.25">
      <c r="A50" s="31" t="s">
        <v>63</v>
      </c>
      <c r="B50" s="36" t="s">
        <v>45</v>
      </c>
      <c r="C50" s="33" t="s">
        <v>20</v>
      </c>
      <c r="D50" s="30" t="s">
        <v>31</v>
      </c>
      <c r="E50" s="30" t="s">
        <v>31</v>
      </c>
      <c r="F50" s="30" t="s">
        <v>31</v>
      </c>
      <c r="G50" s="30" t="s">
        <v>31</v>
      </c>
      <c r="H50" s="30" t="s">
        <v>31</v>
      </c>
      <c r="I50" s="30" t="s">
        <v>31</v>
      </c>
      <c r="J50" s="30" t="s">
        <v>31</v>
      </c>
      <c r="K50" s="30" t="s">
        <v>31</v>
      </c>
      <c r="L50" s="30" t="s">
        <v>31</v>
      </c>
      <c r="M50" s="30" t="s">
        <v>31</v>
      </c>
    </row>
    <row r="51" spans="1:13" s="5" customFormat="1" ht="15.75" customHeight="1" outlineLevel="2" x14ac:dyDescent="0.25">
      <c r="A51" s="31" t="s">
        <v>64</v>
      </c>
      <c r="B51" s="36" t="s">
        <v>47</v>
      </c>
      <c r="C51" s="33" t="s">
        <v>20</v>
      </c>
      <c r="D51" s="30" t="s">
        <v>31</v>
      </c>
      <c r="E51" s="30" t="s">
        <v>31</v>
      </c>
      <c r="F51" s="30" t="s">
        <v>31</v>
      </c>
      <c r="G51" s="30" t="s">
        <v>31</v>
      </c>
      <c r="H51" s="30" t="s">
        <v>31</v>
      </c>
      <c r="I51" s="30" t="s">
        <v>31</v>
      </c>
      <c r="J51" s="30" t="s">
        <v>31</v>
      </c>
      <c r="K51" s="30" t="s">
        <v>31</v>
      </c>
      <c r="L51" s="30" t="s">
        <v>31</v>
      </c>
      <c r="M51" s="30" t="s">
        <v>31</v>
      </c>
    </row>
    <row r="52" spans="1:13" s="5" customFormat="1" ht="15.75" customHeight="1" outlineLevel="1" collapsed="1" x14ac:dyDescent="0.25">
      <c r="A52" s="31" t="s">
        <v>65</v>
      </c>
      <c r="B52" s="32" t="s">
        <v>49</v>
      </c>
      <c r="C52" s="33" t="s">
        <v>20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f t="shared" ref="L52:L62" si="12">F52+H52+J52</f>
        <v>0</v>
      </c>
      <c r="M52" s="30">
        <f t="shared" ref="M52:M62" si="13">G52+I52+K52</f>
        <v>0</v>
      </c>
    </row>
    <row r="53" spans="1:13" s="5" customFormat="1" ht="15.75" customHeight="1" x14ac:dyDescent="0.25">
      <c r="A53" s="27" t="s">
        <v>66</v>
      </c>
      <c r="B53" s="37" t="s">
        <v>67</v>
      </c>
      <c r="C53" s="29" t="s">
        <v>20</v>
      </c>
      <c r="D53" s="30">
        <f t="shared" ref="D53:J53" si="14">D54+D55+D60+D61</f>
        <v>9.1</v>
      </c>
      <c r="E53" s="30">
        <v>0</v>
      </c>
      <c r="F53" s="30">
        <f t="shared" si="14"/>
        <v>24.1</v>
      </c>
      <c r="G53" s="30">
        <v>0</v>
      </c>
      <c r="H53" s="30">
        <f t="shared" si="14"/>
        <v>25</v>
      </c>
      <c r="I53" s="30">
        <v>0</v>
      </c>
      <c r="J53" s="30">
        <f t="shared" si="14"/>
        <v>25.4</v>
      </c>
      <c r="K53" s="30">
        <v>0</v>
      </c>
      <c r="L53" s="30">
        <f t="shared" si="12"/>
        <v>74.5</v>
      </c>
      <c r="M53" s="30">
        <f t="shared" si="13"/>
        <v>0</v>
      </c>
    </row>
    <row r="54" spans="1:13" s="5" customFormat="1" ht="15.75" customHeight="1" outlineLevel="1" x14ac:dyDescent="0.25">
      <c r="A54" s="31" t="s">
        <v>53</v>
      </c>
      <c r="B54" s="36" t="s">
        <v>68</v>
      </c>
      <c r="C54" s="33" t="s">
        <v>20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f t="shared" si="12"/>
        <v>0</v>
      </c>
      <c r="M54" s="30">
        <f t="shared" si="13"/>
        <v>0</v>
      </c>
    </row>
    <row r="55" spans="1:13" s="5" customFormat="1" ht="15.75" customHeight="1" outlineLevel="1" x14ac:dyDescent="0.25">
      <c r="A55" s="31" t="s">
        <v>54</v>
      </c>
      <c r="B55" s="35" t="s">
        <v>69</v>
      </c>
      <c r="C55" s="33" t="s">
        <v>20</v>
      </c>
      <c r="D55" s="30">
        <f t="shared" ref="D55:J55" si="15">D56+D59</f>
        <v>0</v>
      </c>
      <c r="E55" s="30">
        <v>0</v>
      </c>
      <c r="F55" s="30">
        <f t="shared" si="15"/>
        <v>14.1</v>
      </c>
      <c r="G55" s="30">
        <v>0</v>
      </c>
      <c r="H55" s="30">
        <f t="shared" si="15"/>
        <v>14.6</v>
      </c>
      <c r="I55" s="30">
        <v>0</v>
      </c>
      <c r="J55" s="30">
        <f t="shared" si="15"/>
        <v>14.6</v>
      </c>
      <c r="K55" s="30">
        <v>0</v>
      </c>
      <c r="L55" s="30">
        <f t="shared" si="12"/>
        <v>43.3</v>
      </c>
      <c r="M55" s="30">
        <f t="shared" si="13"/>
        <v>0</v>
      </c>
    </row>
    <row r="56" spans="1:13" s="5" customFormat="1" ht="15.75" customHeight="1" outlineLevel="2" x14ac:dyDescent="0.25">
      <c r="A56" s="31" t="s">
        <v>70</v>
      </c>
      <c r="B56" s="38" t="s">
        <v>71</v>
      </c>
      <c r="C56" s="33" t="s">
        <v>20</v>
      </c>
      <c r="D56" s="30">
        <f t="shared" ref="D56:J56" si="16">D57+D58</f>
        <v>0</v>
      </c>
      <c r="E56" s="30">
        <v>0</v>
      </c>
      <c r="F56" s="30">
        <f t="shared" si="16"/>
        <v>14.1</v>
      </c>
      <c r="G56" s="30">
        <v>0</v>
      </c>
      <c r="H56" s="30">
        <f t="shared" si="16"/>
        <v>14.6</v>
      </c>
      <c r="I56" s="30">
        <v>0</v>
      </c>
      <c r="J56" s="30">
        <f t="shared" si="16"/>
        <v>14.6</v>
      </c>
      <c r="K56" s="30">
        <v>0</v>
      </c>
      <c r="L56" s="30">
        <f t="shared" si="12"/>
        <v>43.3</v>
      </c>
      <c r="M56" s="30">
        <f t="shared" si="13"/>
        <v>0</v>
      </c>
    </row>
    <row r="57" spans="1:13" s="5" customFormat="1" ht="31.5" customHeight="1" outlineLevel="3" x14ac:dyDescent="0.25">
      <c r="A57" s="31" t="s">
        <v>72</v>
      </c>
      <c r="B57" s="39" t="s">
        <v>73</v>
      </c>
      <c r="C57" s="33" t="s">
        <v>20</v>
      </c>
      <c r="D57" s="30"/>
      <c r="E57" s="30">
        <v>0</v>
      </c>
      <c r="F57" s="30">
        <v>14.1</v>
      </c>
      <c r="G57" s="30">
        <v>0</v>
      </c>
      <c r="H57" s="30">
        <v>14.6</v>
      </c>
      <c r="I57" s="30">
        <v>0</v>
      </c>
      <c r="J57" s="30">
        <v>14.6</v>
      </c>
      <c r="K57" s="30">
        <v>0</v>
      </c>
      <c r="L57" s="30">
        <f t="shared" si="12"/>
        <v>43.3</v>
      </c>
      <c r="M57" s="30">
        <f t="shared" si="13"/>
        <v>0</v>
      </c>
    </row>
    <row r="58" spans="1:13" s="5" customFormat="1" ht="15.75" customHeight="1" outlineLevel="3" x14ac:dyDescent="0.25">
      <c r="A58" s="31" t="s">
        <v>74</v>
      </c>
      <c r="B58" s="39" t="s">
        <v>75</v>
      </c>
      <c r="C58" s="33" t="s">
        <v>20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f t="shared" si="12"/>
        <v>0</v>
      </c>
      <c r="M58" s="30">
        <f t="shared" si="13"/>
        <v>0</v>
      </c>
    </row>
    <row r="59" spans="1:13" s="5" customFormat="1" ht="15.75" customHeight="1" outlineLevel="2" x14ac:dyDescent="0.25">
      <c r="A59" s="31" t="s">
        <v>76</v>
      </c>
      <c r="B59" s="38" t="s">
        <v>77</v>
      </c>
      <c r="C59" s="33" t="s">
        <v>20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f t="shared" si="12"/>
        <v>0</v>
      </c>
      <c r="M59" s="30">
        <f t="shared" si="13"/>
        <v>0</v>
      </c>
    </row>
    <row r="60" spans="1:13" s="5" customFormat="1" ht="15.75" customHeight="1" outlineLevel="1" collapsed="1" x14ac:dyDescent="0.25">
      <c r="A60" s="31" t="s">
        <v>55</v>
      </c>
      <c r="B60" s="35" t="s">
        <v>78</v>
      </c>
      <c r="C60" s="33" t="s">
        <v>20</v>
      </c>
      <c r="D60" s="30">
        <v>9.1</v>
      </c>
      <c r="E60" s="30">
        <v>0</v>
      </c>
      <c r="F60" s="30">
        <v>10</v>
      </c>
      <c r="G60" s="30">
        <v>0</v>
      </c>
      <c r="H60" s="30">
        <v>10.4</v>
      </c>
      <c r="I60" s="30">
        <v>0</v>
      </c>
      <c r="J60" s="30">
        <v>10.8</v>
      </c>
      <c r="K60" s="30">
        <v>0</v>
      </c>
      <c r="L60" s="30">
        <f t="shared" si="12"/>
        <v>31.2</v>
      </c>
      <c r="M60" s="30">
        <f t="shared" si="13"/>
        <v>0</v>
      </c>
    </row>
    <row r="61" spans="1:13" s="5" customFormat="1" ht="15.75" customHeight="1" outlineLevel="1" x14ac:dyDescent="0.25">
      <c r="A61" s="31" t="s">
        <v>79</v>
      </c>
      <c r="B61" s="35" t="s">
        <v>80</v>
      </c>
      <c r="C61" s="33" t="s">
        <v>20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f t="shared" ref="L61" si="17">F61+H61+J61</f>
        <v>0</v>
      </c>
      <c r="M61" s="30">
        <f t="shared" ref="M61" si="18">G61+I61+K61</f>
        <v>0</v>
      </c>
    </row>
    <row r="62" spans="1:13" s="5" customFormat="1" ht="15.75" customHeight="1" x14ac:dyDescent="0.25">
      <c r="A62" s="27" t="s">
        <v>81</v>
      </c>
      <c r="B62" s="37" t="s">
        <v>82</v>
      </c>
      <c r="C62" s="29" t="s">
        <v>20</v>
      </c>
      <c r="D62" s="30">
        <f t="shared" ref="D62:J62" si="19">SUM(D63:D67)</f>
        <v>0</v>
      </c>
      <c r="E62" s="30">
        <v>0</v>
      </c>
      <c r="F62" s="30">
        <f t="shared" si="19"/>
        <v>0</v>
      </c>
      <c r="G62" s="30">
        <v>0</v>
      </c>
      <c r="H62" s="30">
        <f t="shared" si="19"/>
        <v>0</v>
      </c>
      <c r="I62" s="30">
        <v>0</v>
      </c>
      <c r="J62" s="30">
        <f t="shared" si="19"/>
        <v>0</v>
      </c>
      <c r="K62" s="30">
        <v>0</v>
      </c>
      <c r="L62" s="30">
        <f t="shared" si="12"/>
        <v>0</v>
      </c>
      <c r="M62" s="30">
        <f t="shared" si="13"/>
        <v>0</v>
      </c>
    </row>
    <row r="63" spans="1:13" s="5" customFormat="1" ht="31.5" customHeight="1" outlineLevel="1" x14ac:dyDescent="0.25">
      <c r="A63" s="31" t="s">
        <v>83</v>
      </c>
      <c r="B63" s="36" t="s">
        <v>84</v>
      </c>
      <c r="C63" s="33" t="s">
        <v>20</v>
      </c>
      <c r="D63" s="30" t="s">
        <v>31</v>
      </c>
      <c r="E63" s="30" t="s">
        <v>31</v>
      </c>
      <c r="F63" s="30" t="s">
        <v>31</v>
      </c>
      <c r="G63" s="30" t="s">
        <v>31</v>
      </c>
      <c r="H63" s="30" t="s">
        <v>31</v>
      </c>
      <c r="I63" s="30" t="s">
        <v>31</v>
      </c>
      <c r="J63" s="30" t="s">
        <v>31</v>
      </c>
      <c r="K63" s="30" t="s">
        <v>31</v>
      </c>
      <c r="L63" s="30" t="s">
        <v>31</v>
      </c>
      <c r="M63" s="30" t="s">
        <v>31</v>
      </c>
    </row>
    <row r="64" spans="1:13" s="5" customFormat="1" ht="31.5" customHeight="1" outlineLevel="1" x14ac:dyDescent="0.25">
      <c r="A64" s="31" t="s">
        <v>85</v>
      </c>
      <c r="B64" s="36" t="s">
        <v>86</v>
      </c>
      <c r="C64" s="33" t="s">
        <v>20</v>
      </c>
      <c r="D64" s="30" t="s">
        <v>31</v>
      </c>
      <c r="E64" s="30" t="s">
        <v>31</v>
      </c>
      <c r="F64" s="30" t="s">
        <v>31</v>
      </c>
      <c r="G64" s="30" t="s">
        <v>31</v>
      </c>
      <c r="H64" s="30" t="s">
        <v>31</v>
      </c>
      <c r="I64" s="30" t="s">
        <v>31</v>
      </c>
      <c r="J64" s="30" t="s">
        <v>31</v>
      </c>
      <c r="K64" s="30" t="s">
        <v>31</v>
      </c>
      <c r="L64" s="30" t="s">
        <v>31</v>
      </c>
      <c r="M64" s="30" t="s">
        <v>31</v>
      </c>
    </row>
    <row r="65" spans="1:13" s="5" customFormat="1" ht="15.75" customHeight="1" outlineLevel="1" x14ac:dyDescent="0.25">
      <c r="A65" s="31" t="s">
        <v>87</v>
      </c>
      <c r="B65" s="35" t="s">
        <v>88</v>
      </c>
      <c r="C65" s="33" t="s">
        <v>20</v>
      </c>
      <c r="D65" s="30" t="s">
        <v>31</v>
      </c>
      <c r="E65" s="30" t="s">
        <v>31</v>
      </c>
      <c r="F65" s="30" t="s">
        <v>31</v>
      </c>
      <c r="G65" s="30" t="s">
        <v>31</v>
      </c>
      <c r="H65" s="30" t="s">
        <v>31</v>
      </c>
      <c r="I65" s="30" t="s">
        <v>31</v>
      </c>
      <c r="J65" s="30" t="s">
        <v>31</v>
      </c>
      <c r="K65" s="30" t="s">
        <v>31</v>
      </c>
      <c r="L65" s="30" t="s">
        <v>31</v>
      </c>
      <c r="M65" s="30" t="s">
        <v>31</v>
      </c>
    </row>
    <row r="66" spans="1:13" s="5" customFormat="1" ht="15.75" customHeight="1" outlineLevel="1" x14ac:dyDescent="0.25">
      <c r="A66" s="31" t="s">
        <v>89</v>
      </c>
      <c r="B66" s="35" t="s">
        <v>90</v>
      </c>
      <c r="C66" s="33" t="s">
        <v>20</v>
      </c>
      <c r="D66" s="30" t="s">
        <v>31</v>
      </c>
      <c r="E66" s="30" t="s">
        <v>31</v>
      </c>
      <c r="F66" s="30" t="s">
        <v>31</v>
      </c>
      <c r="G66" s="30" t="s">
        <v>31</v>
      </c>
      <c r="H66" s="30" t="s">
        <v>31</v>
      </c>
      <c r="I66" s="30" t="s">
        <v>31</v>
      </c>
      <c r="J66" s="30" t="s">
        <v>31</v>
      </c>
      <c r="K66" s="30" t="s">
        <v>31</v>
      </c>
      <c r="L66" s="30" t="s">
        <v>31</v>
      </c>
      <c r="M66" s="30" t="s">
        <v>31</v>
      </c>
    </row>
    <row r="67" spans="1:13" s="5" customFormat="1" ht="15.75" customHeight="1" outlineLevel="1" x14ac:dyDescent="0.25">
      <c r="A67" s="31" t="s">
        <v>91</v>
      </c>
      <c r="B67" s="35" t="s">
        <v>92</v>
      </c>
      <c r="C67" s="33" t="s">
        <v>20</v>
      </c>
      <c r="D67" s="30" t="s">
        <v>31</v>
      </c>
      <c r="E67" s="30" t="s">
        <v>31</v>
      </c>
      <c r="F67" s="30" t="s">
        <v>31</v>
      </c>
      <c r="G67" s="30" t="s">
        <v>31</v>
      </c>
      <c r="H67" s="30" t="s">
        <v>31</v>
      </c>
      <c r="I67" s="30" t="s">
        <v>31</v>
      </c>
      <c r="J67" s="30" t="s">
        <v>31</v>
      </c>
      <c r="K67" s="30" t="s">
        <v>31</v>
      </c>
      <c r="L67" s="30" t="s">
        <v>31</v>
      </c>
      <c r="M67" s="30" t="s">
        <v>31</v>
      </c>
    </row>
    <row r="68" spans="1:13" s="5" customFormat="1" ht="15.75" customHeight="1" x14ac:dyDescent="0.25">
      <c r="A68" s="27" t="s">
        <v>93</v>
      </c>
      <c r="B68" s="37" t="s">
        <v>94</v>
      </c>
      <c r="C68" s="29" t="s">
        <v>20</v>
      </c>
      <c r="D68" s="30">
        <v>59.4</v>
      </c>
      <c r="E68" s="30">
        <v>0</v>
      </c>
      <c r="F68" s="30">
        <v>67.5</v>
      </c>
      <c r="G68" s="30">
        <v>0</v>
      </c>
      <c r="H68" s="30">
        <v>70.2</v>
      </c>
      <c r="I68" s="30">
        <v>0</v>
      </c>
      <c r="J68" s="30">
        <v>73.099999999999994</v>
      </c>
      <c r="K68" s="30">
        <v>0</v>
      </c>
      <c r="L68" s="30">
        <f>F68+H68+J68</f>
        <v>210.79999999999998</v>
      </c>
      <c r="M68" s="30">
        <f t="shared" ref="M68:M76" si="20">G68+I68+K68</f>
        <v>0</v>
      </c>
    </row>
    <row r="69" spans="1:13" s="5" customFormat="1" ht="15.75" customHeight="1" x14ac:dyDescent="0.25">
      <c r="A69" s="27" t="s">
        <v>95</v>
      </c>
      <c r="B69" s="37" t="s">
        <v>96</v>
      </c>
      <c r="C69" s="29" t="s">
        <v>20</v>
      </c>
      <c r="D69" s="30">
        <v>4.2629419598771428</v>
      </c>
      <c r="E69" s="30">
        <v>0</v>
      </c>
      <c r="F69" s="30">
        <v>6.7507000000000001</v>
      </c>
      <c r="G69" s="30">
        <v>0</v>
      </c>
      <c r="H69" s="30">
        <v>8.5375750000000004</v>
      </c>
      <c r="I69" s="30">
        <v>0</v>
      </c>
      <c r="J69" s="30">
        <v>9.6221062499999999</v>
      </c>
      <c r="K69" s="30">
        <v>0</v>
      </c>
      <c r="L69" s="30">
        <f t="shared" ref="L69:L76" si="21">F69+H69+J69</f>
        <v>24.91038125</v>
      </c>
      <c r="M69" s="30">
        <f t="shared" si="20"/>
        <v>0</v>
      </c>
    </row>
    <row r="70" spans="1:13" s="5" customFormat="1" ht="15.75" customHeight="1" x14ac:dyDescent="0.25">
      <c r="A70" s="27" t="s">
        <v>97</v>
      </c>
      <c r="B70" s="37" t="s">
        <v>98</v>
      </c>
      <c r="C70" s="29" t="s">
        <v>20</v>
      </c>
      <c r="D70" s="30">
        <f>D71+D72</f>
        <v>0.71263200000000004</v>
      </c>
      <c r="E70" s="30">
        <f t="shared" ref="E70:K70" si="22">E71+E72</f>
        <v>0</v>
      </c>
      <c r="F70" s="30">
        <f t="shared" si="22"/>
        <v>0.7126319999999996</v>
      </c>
      <c r="G70" s="30">
        <f t="shared" si="22"/>
        <v>0</v>
      </c>
      <c r="H70" s="30">
        <f t="shared" si="22"/>
        <v>0.71263200000000004</v>
      </c>
      <c r="I70" s="30">
        <f t="shared" si="22"/>
        <v>0</v>
      </c>
      <c r="J70" s="30">
        <f t="shared" si="22"/>
        <v>0.71263200000000004</v>
      </c>
      <c r="K70" s="30">
        <f t="shared" si="22"/>
        <v>0</v>
      </c>
      <c r="L70" s="30">
        <f>L71+L72</f>
        <v>2.1378959999999996</v>
      </c>
      <c r="M70" s="30">
        <f t="shared" ref="M70" si="23">M71+M72</f>
        <v>0</v>
      </c>
    </row>
    <row r="71" spans="1:13" s="5" customFormat="1" ht="15.75" customHeight="1" outlineLevel="1" x14ac:dyDescent="0.25">
      <c r="A71" s="31" t="s">
        <v>99</v>
      </c>
      <c r="B71" s="35" t="s">
        <v>100</v>
      </c>
      <c r="C71" s="33" t="s">
        <v>20</v>
      </c>
      <c r="D71" s="30">
        <v>0.68041600000000002</v>
      </c>
      <c r="E71" s="30">
        <v>0</v>
      </c>
      <c r="F71" s="30">
        <v>0.68041600000000002</v>
      </c>
      <c r="G71" s="30">
        <v>0</v>
      </c>
      <c r="H71" s="30">
        <v>0.68041600000000002</v>
      </c>
      <c r="I71" s="30">
        <v>0</v>
      </c>
      <c r="J71" s="30">
        <v>0.68041600000000002</v>
      </c>
      <c r="K71" s="30">
        <v>0</v>
      </c>
      <c r="L71" s="30">
        <f t="shared" si="21"/>
        <v>2.041248</v>
      </c>
      <c r="M71" s="30">
        <f t="shared" si="20"/>
        <v>0</v>
      </c>
    </row>
    <row r="72" spans="1:13" s="5" customFormat="1" ht="15.75" customHeight="1" outlineLevel="1" x14ac:dyDescent="0.25">
      <c r="A72" s="31" t="s">
        <v>101</v>
      </c>
      <c r="B72" s="35" t="s">
        <v>102</v>
      </c>
      <c r="C72" s="33" t="s">
        <v>20</v>
      </c>
      <c r="D72" s="30">
        <f>0.032216-D130</f>
        <v>3.2216000000000002E-2</v>
      </c>
      <c r="E72" s="30">
        <v>0</v>
      </c>
      <c r="F72" s="30">
        <f>2.580316-F130</f>
        <v>3.2215999999999578E-2</v>
      </c>
      <c r="G72" s="30">
        <v>0</v>
      </c>
      <c r="H72" s="30">
        <f>2.758796-H130</f>
        <v>3.2216000000000022E-2</v>
      </c>
      <c r="I72" s="30">
        <v>0</v>
      </c>
      <c r="J72" s="30">
        <f>2.846464-J130</f>
        <v>3.2216000000000022E-2</v>
      </c>
      <c r="K72" s="30">
        <v>0</v>
      </c>
      <c r="L72" s="30">
        <f>F72+H72+J72</f>
        <v>9.6647999999999623E-2</v>
      </c>
      <c r="M72" s="30">
        <f t="shared" si="20"/>
        <v>0</v>
      </c>
    </row>
    <row r="73" spans="1:13" s="5" customFormat="1" ht="15.75" customHeight="1" x14ac:dyDescent="0.25">
      <c r="A73" s="27" t="s">
        <v>103</v>
      </c>
      <c r="B73" s="37" t="s">
        <v>104</v>
      </c>
      <c r="C73" s="29" t="s">
        <v>20</v>
      </c>
      <c r="D73" s="30">
        <f>SUM(D74:D76)</f>
        <v>21.134631909965083</v>
      </c>
      <c r="E73" s="30">
        <v>0</v>
      </c>
      <c r="F73" s="30">
        <f t="shared" ref="F73:J73" si="24">SUM(F74:F76)</f>
        <v>21.853843147184129</v>
      </c>
      <c r="G73" s="30">
        <v>0</v>
      </c>
      <c r="H73" s="30">
        <f t="shared" si="24"/>
        <v>22.011488609882679</v>
      </c>
      <c r="I73" s="30">
        <v>0</v>
      </c>
      <c r="J73" s="30">
        <f t="shared" si="24"/>
        <v>22.175439891089166</v>
      </c>
      <c r="K73" s="30">
        <v>0</v>
      </c>
      <c r="L73" s="30">
        <f t="shared" si="21"/>
        <v>66.040771648155982</v>
      </c>
      <c r="M73" s="30">
        <f t="shared" si="20"/>
        <v>0</v>
      </c>
    </row>
    <row r="74" spans="1:13" s="5" customFormat="1" ht="15.75" customHeight="1" outlineLevel="1" x14ac:dyDescent="0.25">
      <c r="A74" s="31" t="s">
        <v>105</v>
      </c>
      <c r="B74" s="35" t="s">
        <v>106</v>
      </c>
      <c r="C74" s="33" t="s">
        <v>20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f t="shared" si="21"/>
        <v>0</v>
      </c>
      <c r="M74" s="30">
        <f t="shared" si="20"/>
        <v>0</v>
      </c>
    </row>
    <row r="75" spans="1:13" s="5" customFormat="1" ht="15.75" customHeight="1" outlineLevel="1" x14ac:dyDescent="0.25">
      <c r="A75" s="31" t="s">
        <v>107</v>
      </c>
      <c r="B75" s="35" t="s">
        <v>108</v>
      </c>
      <c r="C75" s="33" t="s">
        <v>20</v>
      </c>
      <c r="D75" s="30">
        <v>17.91270657972051</v>
      </c>
      <c r="E75" s="30">
        <v>0</v>
      </c>
      <c r="F75" s="30">
        <v>17.91270657972051</v>
      </c>
      <c r="G75" s="30">
        <v>0</v>
      </c>
      <c r="H75" s="30">
        <v>17.91270657972051</v>
      </c>
      <c r="I75" s="30">
        <v>0</v>
      </c>
      <c r="J75" s="30">
        <v>17.91270657972051</v>
      </c>
      <c r="K75" s="30">
        <v>0</v>
      </c>
      <c r="L75" s="30">
        <f t="shared" si="21"/>
        <v>53.738119739161533</v>
      </c>
      <c r="M75" s="30">
        <f t="shared" si="20"/>
        <v>0</v>
      </c>
    </row>
    <row r="76" spans="1:13" s="5" customFormat="1" ht="15.75" customHeight="1" outlineLevel="1" x14ac:dyDescent="0.25">
      <c r="A76" s="31" t="s">
        <v>109</v>
      </c>
      <c r="B76" s="35" t="s">
        <v>110</v>
      </c>
      <c r="C76" s="33" t="s">
        <v>20</v>
      </c>
      <c r="D76" s="30">
        <v>3.2219253302445749</v>
      </c>
      <c r="E76" s="30">
        <v>0</v>
      </c>
      <c r="F76" s="30">
        <v>3.9411365674636198</v>
      </c>
      <c r="G76" s="30">
        <v>0</v>
      </c>
      <c r="H76" s="30">
        <v>4.0987820301621687</v>
      </c>
      <c r="I76" s="30">
        <v>0</v>
      </c>
      <c r="J76" s="30">
        <v>4.2627333113686552</v>
      </c>
      <c r="K76" s="30">
        <v>0</v>
      </c>
      <c r="L76" s="30">
        <f t="shared" si="21"/>
        <v>12.302651908994445</v>
      </c>
      <c r="M76" s="30">
        <f t="shared" si="20"/>
        <v>0</v>
      </c>
    </row>
    <row r="77" spans="1:13" s="5" customFormat="1" ht="15.75" customHeight="1" x14ac:dyDescent="0.25">
      <c r="A77" s="27" t="s">
        <v>111</v>
      </c>
      <c r="B77" s="37" t="s">
        <v>112</v>
      </c>
      <c r="C77" s="29" t="s">
        <v>31</v>
      </c>
      <c r="D77" s="29" t="s">
        <v>31</v>
      </c>
      <c r="E77" s="29" t="s">
        <v>31</v>
      </c>
      <c r="F77" s="29" t="s">
        <v>31</v>
      </c>
      <c r="G77" s="29" t="s">
        <v>31</v>
      </c>
      <c r="H77" s="29" t="s">
        <v>31</v>
      </c>
      <c r="I77" s="29" t="s">
        <v>31</v>
      </c>
      <c r="J77" s="29" t="s">
        <v>31</v>
      </c>
      <c r="K77" s="29" t="s">
        <v>31</v>
      </c>
      <c r="L77" s="29" t="s">
        <v>31</v>
      </c>
      <c r="M77" s="29" t="s">
        <v>31</v>
      </c>
    </row>
    <row r="78" spans="1:13" s="5" customFormat="1" ht="15.75" customHeight="1" outlineLevel="1" x14ac:dyDescent="0.25">
      <c r="A78" s="31" t="s">
        <v>113</v>
      </c>
      <c r="B78" s="35" t="s">
        <v>114</v>
      </c>
      <c r="C78" s="33" t="s">
        <v>20</v>
      </c>
      <c r="D78" s="30">
        <v>16.899999999999999</v>
      </c>
      <c r="E78" s="30">
        <v>0</v>
      </c>
      <c r="F78" s="30">
        <v>16.039675035233142</v>
      </c>
      <c r="G78" s="30">
        <v>0</v>
      </c>
      <c r="H78" s="30">
        <v>16.681262036642469</v>
      </c>
      <c r="I78" s="30">
        <v>0</v>
      </c>
      <c r="J78" s="30">
        <v>17.348512518108169</v>
      </c>
      <c r="K78" s="30">
        <v>0</v>
      </c>
      <c r="L78" s="30">
        <f t="shared" ref="L78:L85" si="25">F78+H78+J78</f>
        <v>50.069449589983776</v>
      </c>
      <c r="M78" s="30">
        <f t="shared" ref="M78:M85" si="26">G78+I78+K78</f>
        <v>0</v>
      </c>
    </row>
    <row r="79" spans="1:13" s="5" customFormat="1" ht="15.75" customHeight="1" outlineLevel="1" x14ac:dyDescent="0.25">
      <c r="A79" s="31" t="s">
        <v>115</v>
      </c>
      <c r="B79" s="35" t="s">
        <v>116</v>
      </c>
      <c r="C79" s="33" t="s">
        <v>20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f t="shared" si="25"/>
        <v>0</v>
      </c>
      <c r="M79" s="30">
        <f t="shared" si="26"/>
        <v>0</v>
      </c>
    </row>
    <row r="80" spans="1:13" s="5" customFormat="1" ht="15.75" customHeight="1" outlineLevel="1" x14ac:dyDescent="0.25">
      <c r="A80" s="31" t="s">
        <v>117</v>
      </c>
      <c r="B80" s="35" t="s">
        <v>118</v>
      </c>
      <c r="C80" s="33" t="s">
        <v>20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f t="shared" si="25"/>
        <v>0</v>
      </c>
      <c r="M80" s="30">
        <f t="shared" si="26"/>
        <v>0</v>
      </c>
    </row>
    <row r="81" spans="1:13" s="26" customFormat="1" ht="15.75" customHeight="1" x14ac:dyDescent="0.25">
      <c r="A81" s="27" t="s">
        <v>119</v>
      </c>
      <c r="B81" s="28" t="s">
        <v>120</v>
      </c>
      <c r="C81" s="29" t="s">
        <v>20</v>
      </c>
      <c r="D81" s="30">
        <f>SUM(D82,D86:D92,D95)</f>
        <v>111.59999999999997</v>
      </c>
      <c r="E81" s="30">
        <v>0</v>
      </c>
      <c r="F81" s="30">
        <f t="shared" ref="F81:J81" si="27">SUM(F82,F86:F92,F95)</f>
        <v>153.60000000000002</v>
      </c>
      <c r="G81" s="30">
        <v>0</v>
      </c>
      <c r="H81" s="30">
        <f t="shared" si="27"/>
        <v>162.5</v>
      </c>
      <c r="I81" s="30">
        <v>0</v>
      </c>
      <c r="J81" s="30">
        <f t="shared" si="27"/>
        <v>166.60000000000002</v>
      </c>
      <c r="K81" s="30">
        <v>0</v>
      </c>
      <c r="L81" s="30">
        <f t="shared" si="25"/>
        <v>482.70000000000005</v>
      </c>
      <c r="M81" s="30">
        <f t="shared" si="26"/>
        <v>0</v>
      </c>
    </row>
    <row r="82" spans="1:13" s="5" customFormat="1" ht="15.75" customHeight="1" outlineLevel="1" x14ac:dyDescent="0.25">
      <c r="A82" s="31" t="s">
        <v>121</v>
      </c>
      <c r="B82" s="32" t="s">
        <v>22</v>
      </c>
      <c r="C82" s="33" t="s">
        <v>20</v>
      </c>
      <c r="D82" s="30">
        <f t="shared" ref="D82:J82" si="28">SUM(D83:D85)</f>
        <v>0</v>
      </c>
      <c r="E82" s="30">
        <v>0</v>
      </c>
      <c r="F82" s="30">
        <f t="shared" si="28"/>
        <v>0</v>
      </c>
      <c r="G82" s="30">
        <v>0</v>
      </c>
      <c r="H82" s="30">
        <f t="shared" si="28"/>
        <v>0</v>
      </c>
      <c r="I82" s="30">
        <v>0</v>
      </c>
      <c r="J82" s="30">
        <f t="shared" si="28"/>
        <v>0</v>
      </c>
      <c r="K82" s="30">
        <v>0</v>
      </c>
      <c r="L82" s="30">
        <f t="shared" si="25"/>
        <v>0</v>
      </c>
      <c r="M82" s="30">
        <f t="shared" si="26"/>
        <v>0</v>
      </c>
    </row>
    <row r="83" spans="1:13" s="5" customFormat="1" ht="31.5" customHeight="1" outlineLevel="2" x14ac:dyDescent="0.25">
      <c r="A83" s="31" t="s">
        <v>122</v>
      </c>
      <c r="B83" s="36" t="s">
        <v>24</v>
      </c>
      <c r="C83" s="33" t="s">
        <v>20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f t="shared" si="25"/>
        <v>0</v>
      </c>
      <c r="M83" s="30">
        <f t="shared" si="26"/>
        <v>0</v>
      </c>
    </row>
    <row r="84" spans="1:13" s="5" customFormat="1" ht="31.5" customHeight="1" outlineLevel="2" x14ac:dyDescent="0.25">
      <c r="A84" s="31" t="s">
        <v>123</v>
      </c>
      <c r="B84" s="36" t="s">
        <v>26</v>
      </c>
      <c r="C84" s="33" t="s">
        <v>20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f t="shared" si="25"/>
        <v>0</v>
      </c>
      <c r="M84" s="30">
        <f t="shared" si="26"/>
        <v>0</v>
      </c>
    </row>
    <row r="85" spans="1:13" s="5" customFormat="1" ht="31.5" customHeight="1" outlineLevel="2" x14ac:dyDescent="0.25">
      <c r="A85" s="31" t="s">
        <v>124</v>
      </c>
      <c r="B85" s="36" t="s">
        <v>28</v>
      </c>
      <c r="C85" s="33" t="s">
        <v>20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f t="shared" si="25"/>
        <v>0</v>
      </c>
      <c r="M85" s="30">
        <f t="shared" si="26"/>
        <v>0</v>
      </c>
    </row>
    <row r="86" spans="1:13" s="5" customFormat="1" ht="15.75" customHeight="1" outlineLevel="1" x14ac:dyDescent="0.25">
      <c r="A86" s="31" t="s">
        <v>125</v>
      </c>
      <c r="B86" s="32" t="s">
        <v>30</v>
      </c>
      <c r="C86" s="33" t="s">
        <v>20</v>
      </c>
      <c r="D86" s="30" t="s">
        <v>31</v>
      </c>
      <c r="E86" s="30" t="s">
        <v>31</v>
      </c>
      <c r="F86" s="30" t="s">
        <v>31</v>
      </c>
      <c r="G86" s="30" t="s">
        <v>31</v>
      </c>
      <c r="H86" s="30" t="s">
        <v>31</v>
      </c>
      <c r="I86" s="30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</row>
    <row r="87" spans="1:13" s="5" customFormat="1" ht="15.75" customHeight="1" outlineLevel="1" x14ac:dyDescent="0.25">
      <c r="A87" s="31" t="s">
        <v>126</v>
      </c>
      <c r="B87" s="32" t="s">
        <v>33</v>
      </c>
      <c r="C87" s="33" t="s">
        <v>20</v>
      </c>
      <c r="D87" s="30">
        <f>D29-D44</f>
        <v>111.59999999999997</v>
      </c>
      <c r="E87" s="30">
        <v>0</v>
      </c>
      <c r="F87" s="30">
        <f t="shared" ref="F87:J87" si="29">F29-F44</f>
        <v>153.60000000000002</v>
      </c>
      <c r="G87" s="30">
        <v>0</v>
      </c>
      <c r="H87" s="30">
        <f t="shared" si="29"/>
        <v>162.5</v>
      </c>
      <c r="I87" s="30">
        <v>0</v>
      </c>
      <c r="J87" s="30">
        <f t="shared" si="29"/>
        <v>166.60000000000002</v>
      </c>
      <c r="K87" s="30">
        <v>0</v>
      </c>
      <c r="L87" s="30">
        <f>F87+H87+J87</f>
        <v>482.70000000000005</v>
      </c>
      <c r="M87" s="30">
        <f>G87+I87+K87</f>
        <v>0</v>
      </c>
    </row>
    <row r="88" spans="1:13" s="5" customFormat="1" ht="15.75" customHeight="1" outlineLevel="1" x14ac:dyDescent="0.25">
      <c r="A88" s="31" t="s">
        <v>127</v>
      </c>
      <c r="B88" s="32" t="s">
        <v>35</v>
      </c>
      <c r="C88" s="33" t="s">
        <v>20</v>
      </c>
      <c r="D88" s="30" t="s">
        <v>31</v>
      </c>
      <c r="E88" s="30" t="s">
        <v>31</v>
      </c>
      <c r="F88" s="30" t="s">
        <v>31</v>
      </c>
      <c r="G88" s="30" t="s">
        <v>31</v>
      </c>
      <c r="H88" s="30" t="s">
        <v>31</v>
      </c>
      <c r="I88" s="30" t="s">
        <v>31</v>
      </c>
      <c r="J88" s="30" t="s">
        <v>31</v>
      </c>
      <c r="K88" s="30" t="s">
        <v>31</v>
      </c>
      <c r="L88" s="30" t="s">
        <v>31</v>
      </c>
      <c r="M88" s="30" t="s">
        <v>31</v>
      </c>
    </row>
    <row r="89" spans="1:13" s="5" customFormat="1" ht="15.75" customHeight="1" outlineLevel="1" x14ac:dyDescent="0.25">
      <c r="A89" s="31" t="s">
        <v>128</v>
      </c>
      <c r="B89" s="32" t="s">
        <v>37</v>
      </c>
      <c r="C89" s="33" t="s">
        <v>20</v>
      </c>
      <c r="D89" s="30">
        <f>D31-D46</f>
        <v>0</v>
      </c>
      <c r="E89" s="30">
        <v>0</v>
      </c>
      <c r="F89" s="30">
        <f t="shared" ref="F89:J90" si="30">F31-F46</f>
        <v>0</v>
      </c>
      <c r="G89" s="30">
        <v>0</v>
      </c>
      <c r="H89" s="30">
        <f t="shared" si="30"/>
        <v>0</v>
      </c>
      <c r="I89" s="30">
        <v>0</v>
      </c>
      <c r="J89" s="30">
        <f t="shared" si="30"/>
        <v>0</v>
      </c>
      <c r="K89" s="30">
        <v>0</v>
      </c>
      <c r="L89" s="30">
        <f t="shared" ref="L89:L90" si="31">F89+H89+J89</f>
        <v>0</v>
      </c>
      <c r="M89" s="30">
        <f t="shared" ref="M89:M90" si="32">G89+I89+K89</f>
        <v>0</v>
      </c>
    </row>
    <row r="90" spans="1:13" s="5" customFormat="1" ht="15.75" customHeight="1" outlineLevel="1" x14ac:dyDescent="0.25">
      <c r="A90" s="31" t="s">
        <v>129</v>
      </c>
      <c r="B90" s="32" t="s">
        <v>39</v>
      </c>
      <c r="C90" s="33" t="s">
        <v>20</v>
      </c>
      <c r="D90" s="30">
        <f>D32-D47</f>
        <v>0</v>
      </c>
      <c r="E90" s="30">
        <v>0</v>
      </c>
      <c r="F90" s="30">
        <f t="shared" si="30"/>
        <v>0</v>
      </c>
      <c r="G90" s="30">
        <v>0</v>
      </c>
      <c r="H90" s="30">
        <f t="shared" si="30"/>
        <v>0</v>
      </c>
      <c r="I90" s="30">
        <v>0</v>
      </c>
      <c r="J90" s="30">
        <f t="shared" si="30"/>
        <v>0</v>
      </c>
      <c r="K90" s="30">
        <v>0</v>
      </c>
      <c r="L90" s="30">
        <f t="shared" si="31"/>
        <v>0</v>
      </c>
      <c r="M90" s="30">
        <f t="shared" si="32"/>
        <v>0</v>
      </c>
    </row>
    <row r="91" spans="1:13" s="5" customFormat="1" ht="15.75" customHeight="1" outlineLevel="1" x14ac:dyDescent="0.25">
      <c r="A91" s="31" t="s">
        <v>130</v>
      </c>
      <c r="B91" s="32" t="s">
        <v>41</v>
      </c>
      <c r="C91" s="33" t="s">
        <v>20</v>
      </c>
      <c r="D91" s="30" t="s">
        <v>31</v>
      </c>
      <c r="E91" s="30" t="s">
        <v>31</v>
      </c>
      <c r="F91" s="30" t="s">
        <v>31</v>
      </c>
      <c r="G91" s="30" t="s">
        <v>31</v>
      </c>
      <c r="H91" s="30" t="s">
        <v>31</v>
      </c>
      <c r="I91" s="30" t="s">
        <v>31</v>
      </c>
      <c r="J91" s="30" t="s">
        <v>31</v>
      </c>
      <c r="K91" s="30" t="s">
        <v>31</v>
      </c>
      <c r="L91" s="30" t="s">
        <v>31</v>
      </c>
      <c r="M91" s="30" t="s">
        <v>31</v>
      </c>
    </row>
    <row r="92" spans="1:13" s="5" customFormat="1" ht="31.5" customHeight="1" outlineLevel="1" x14ac:dyDescent="0.25">
      <c r="A92" s="31" t="s">
        <v>131</v>
      </c>
      <c r="B92" s="34" t="s">
        <v>43</v>
      </c>
      <c r="C92" s="33" t="s">
        <v>20</v>
      </c>
      <c r="D92" s="30" t="s">
        <v>31</v>
      </c>
      <c r="E92" s="30" t="s">
        <v>31</v>
      </c>
      <c r="F92" s="30" t="s">
        <v>31</v>
      </c>
      <c r="G92" s="30" t="s">
        <v>31</v>
      </c>
      <c r="H92" s="30" t="s">
        <v>31</v>
      </c>
      <c r="I92" s="30" t="s">
        <v>31</v>
      </c>
      <c r="J92" s="30" t="s">
        <v>31</v>
      </c>
      <c r="K92" s="30" t="s">
        <v>31</v>
      </c>
      <c r="L92" s="30" t="s">
        <v>31</v>
      </c>
      <c r="M92" s="30" t="s">
        <v>31</v>
      </c>
    </row>
    <row r="93" spans="1:13" s="5" customFormat="1" ht="15.75" customHeight="1" outlineLevel="2" x14ac:dyDescent="0.25">
      <c r="A93" s="31" t="s">
        <v>132</v>
      </c>
      <c r="B93" s="36" t="s">
        <v>45</v>
      </c>
      <c r="C93" s="33" t="s">
        <v>20</v>
      </c>
      <c r="D93" s="30" t="s">
        <v>31</v>
      </c>
      <c r="E93" s="30" t="s">
        <v>31</v>
      </c>
      <c r="F93" s="30" t="s">
        <v>31</v>
      </c>
      <c r="G93" s="30" t="s">
        <v>31</v>
      </c>
      <c r="H93" s="30" t="s">
        <v>31</v>
      </c>
      <c r="I93" s="30" t="s">
        <v>31</v>
      </c>
      <c r="J93" s="30" t="s">
        <v>31</v>
      </c>
      <c r="K93" s="30" t="s">
        <v>31</v>
      </c>
      <c r="L93" s="30" t="s">
        <v>31</v>
      </c>
      <c r="M93" s="30" t="s">
        <v>31</v>
      </c>
    </row>
    <row r="94" spans="1:13" s="5" customFormat="1" ht="15.75" customHeight="1" outlineLevel="2" x14ac:dyDescent="0.25">
      <c r="A94" s="31" t="s">
        <v>133</v>
      </c>
      <c r="B94" s="35" t="s">
        <v>47</v>
      </c>
      <c r="C94" s="33" t="s">
        <v>20</v>
      </c>
      <c r="D94" s="30" t="s">
        <v>31</v>
      </c>
      <c r="E94" s="30" t="s">
        <v>31</v>
      </c>
      <c r="F94" s="30" t="s">
        <v>31</v>
      </c>
      <c r="G94" s="30" t="s">
        <v>31</v>
      </c>
      <c r="H94" s="30" t="s">
        <v>31</v>
      </c>
      <c r="I94" s="30" t="s">
        <v>31</v>
      </c>
      <c r="J94" s="30" t="s">
        <v>31</v>
      </c>
      <c r="K94" s="30" t="s">
        <v>31</v>
      </c>
      <c r="L94" s="30" t="s">
        <v>31</v>
      </c>
      <c r="M94" s="30" t="s">
        <v>31</v>
      </c>
    </row>
    <row r="95" spans="1:13" s="5" customFormat="1" ht="15.75" customHeight="1" outlineLevel="1" x14ac:dyDescent="0.25">
      <c r="A95" s="31" t="s">
        <v>134</v>
      </c>
      <c r="B95" s="32" t="s">
        <v>49</v>
      </c>
      <c r="C95" s="33" t="s">
        <v>20</v>
      </c>
      <c r="D95" s="30" t="s">
        <v>31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f t="shared" ref="L95:L113" si="33">F95+H95+J95</f>
        <v>0</v>
      </c>
      <c r="M95" s="30">
        <f t="shared" ref="M95:M113" si="34">G95+I95+K95</f>
        <v>0</v>
      </c>
    </row>
    <row r="96" spans="1:13" s="26" customFormat="1" ht="15.75" customHeight="1" x14ac:dyDescent="0.25">
      <c r="A96" s="27" t="s">
        <v>135</v>
      </c>
      <c r="B96" s="28" t="s">
        <v>136</v>
      </c>
      <c r="C96" s="29" t="s">
        <v>20</v>
      </c>
      <c r="D96" s="30">
        <f t="shared" ref="D96:J96" si="35">D97-D103</f>
        <v>0</v>
      </c>
      <c r="E96" s="30">
        <v>0</v>
      </c>
      <c r="F96" s="30">
        <f>F97-F103</f>
        <v>-1.2</v>
      </c>
      <c r="G96" s="30">
        <v>0</v>
      </c>
      <c r="H96" s="30">
        <f t="shared" si="35"/>
        <v>-2.8</v>
      </c>
      <c r="I96" s="30">
        <v>0</v>
      </c>
      <c r="J96" s="30">
        <f t="shared" si="35"/>
        <v>-1.3</v>
      </c>
      <c r="K96" s="30">
        <v>0</v>
      </c>
      <c r="L96" s="30">
        <f t="shared" si="33"/>
        <v>-5.3</v>
      </c>
      <c r="M96" s="30">
        <f t="shared" si="34"/>
        <v>0</v>
      </c>
    </row>
    <row r="97" spans="1:13" s="5" customFormat="1" ht="15.75" customHeight="1" x14ac:dyDescent="0.25">
      <c r="A97" s="31" t="s">
        <v>137</v>
      </c>
      <c r="B97" s="34" t="s">
        <v>138</v>
      </c>
      <c r="C97" s="33" t="s">
        <v>20</v>
      </c>
      <c r="D97" s="30">
        <f>D98+D99+D100+D102</f>
        <v>0</v>
      </c>
      <c r="E97" s="30">
        <v>0</v>
      </c>
      <c r="F97" s="30">
        <f t="shared" ref="F97:J97" si="36">F98+F99+F100+F102</f>
        <v>0</v>
      </c>
      <c r="G97" s="30">
        <v>0</v>
      </c>
      <c r="H97" s="30">
        <f t="shared" si="36"/>
        <v>0</v>
      </c>
      <c r="I97" s="30">
        <v>0</v>
      </c>
      <c r="J97" s="30">
        <f t="shared" si="36"/>
        <v>0</v>
      </c>
      <c r="K97" s="30">
        <v>0</v>
      </c>
      <c r="L97" s="30">
        <f t="shared" si="33"/>
        <v>0</v>
      </c>
      <c r="M97" s="30">
        <f t="shared" si="34"/>
        <v>0</v>
      </c>
    </row>
    <row r="98" spans="1:13" s="5" customFormat="1" ht="15.75" customHeight="1" outlineLevel="1" x14ac:dyDescent="0.25">
      <c r="A98" s="31" t="s">
        <v>139</v>
      </c>
      <c r="B98" s="36" t="s">
        <v>140</v>
      </c>
      <c r="C98" s="33" t="s">
        <v>20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f t="shared" si="33"/>
        <v>0</v>
      </c>
      <c r="M98" s="30">
        <f t="shared" si="34"/>
        <v>0</v>
      </c>
    </row>
    <row r="99" spans="1:13" s="5" customFormat="1" ht="15.75" customHeight="1" outlineLevel="1" x14ac:dyDescent="0.25">
      <c r="A99" s="31" t="s">
        <v>141</v>
      </c>
      <c r="B99" s="36" t="s">
        <v>142</v>
      </c>
      <c r="C99" s="33" t="s">
        <v>20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f t="shared" si="33"/>
        <v>0</v>
      </c>
      <c r="M99" s="30">
        <f t="shared" si="34"/>
        <v>0</v>
      </c>
    </row>
    <row r="100" spans="1:13" s="5" customFormat="1" ht="15.75" customHeight="1" outlineLevel="1" x14ac:dyDescent="0.25">
      <c r="A100" s="31" t="s">
        <v>143</v>
      </c>
      <c r="B100" s="36" t="s">
        <v>144</v>
      </c>
      <c r="C100" s="33" t="s">
        <v>20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f t="shared" si="33"/>
        <v>0</v>
      </c>
      <c r="M100" s="30">
        <f t="shared" si="34"/>
        <v>0</v>
      </c>
    </row>
    <row r="101" spans="1:13" s="5" customFormat="1" ht="15.75" customHeight="1" outlineLevel="2" x14ac:dyDescent="0.25">
      <c r="A101" s="31" t="s">
        <v>145</v>
      </c>
      <c r="B101" s="38" t="s">
        <v>146</v>
      </c>
      <c r="C101" s="33" t="s">
        <v>20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f t="shared" si="33"/>
        <v>0</v>
      </c>
      <c r="M101" s="30">
        <f t="shared" si="34"/>
        <v>0</v>
      </c>
    </row>
    <row r="102" spans="1:13" s="5" customFormat="1" ht="15.75" customHeight="1" outlineLevel="1" x14ac:dyDescent="0.25">
      <c r="A102" s="31" t="s">
        <v>147</v>
      </c>
      <c r="B102" s="35" t="s">
        <v>148</v>
      </c>
      <c r="C102" s="33" t="s">
        <v>20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f t="shared" si="33"/>
        <v>0</v>
      </c>
      <c r="M102" s="30">
        <f t="shared" si="34"/>
        <v>0</v>
      </c>
    </row>
    <row r="103" spans="1:13" s="5" customFormat="1" ht="15.75" customHeight="1" x14ac:dyDescent="0.25">
      <c r="A103" s="31" t="s">
        <v>149</v>
      </c>
      <c r="B103" s="40" t="s">
        <v>104</v>
      </c>
      <c r="C103" s="33" t="s">
        <v>20</v>
      </c>
      <c r="D103" s="30">
        <f t="shared" ref="D103:J103" si="37">D104+D105+D106+D108</f>
        <v>0</v>
      </c>
      <c r="E103" s="30">
        <v>0</v>
      </c>
      <c r="F103" s="30">
        <f t="shared" si="37"/>
        <v>1.2</v>
      </c>
      <c r="G103" s="30">
        <v>0</v>
      </c>
      <c r="H103" s="30">
        <f t="shared" si="37"/>
        <v>2.8</v>
      </c>
      <c r="I103" s="30">
        <v>0</v>
      </c>
      <c r="J103" s="30">
        <f t="shared" si="37"/>
        <v>1.3</v>
      </c>
      <c r="K103" s="30">
        <v>0</v>
      </c>
      <c r="L103" s="30">
        <f t="shared" si="33"/>
        <v>5.3</v>
      </c>
      <c r="M103" s="30">
        <f t="shared" si="34"/>
        <v>0</v>
      </c>
    </row>
    <row r="104" spans="1:13" s="5" customFormat="1" ht="15.75" customHeight="1" outlineLevel="1" x14ac:dyDescent="0.25">
      <c r="A104" s="31" t="s">
        <v>150</v>
      </c>
      <c r="B104" s="35" t="s">
        <v>151</v>
      </c>
      <c r="C104" s="33" t="s">
        <v>20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f t="shared" si="33"/>
        <v>0</v>
      </c>
      <c r="M104" s="30">
        <f t="shared" si="34"/>
        <v>0</v>
      </c>
    </row>
    <row r="105" spans="1:13" s="5" customFormat="1" ht="15.75" customHeight="1" outlineLevel="1" x14ac:dyDescent="0.25">
      <c r="A105" s="31" t="s">
        <v>152</v>
      </c>
      <c r="B105" s="35" t="s">
        <v>153</v>
      </c>
      <c r="C105" s="33" t="s">
        <v>20</v>
      </c>
      <c r="D105" s="30">
        <v>0</v>
      </c>
      <c r="E105" s="30">
        <v>0</v>
      </c>
      <c r="F105" s="30">
        <v>1.2</v>
      </c>
      <c r="G105" s="30">
        <v>0</v>
      </c>
      <c r="H105" s="30">
        <v>2.8</v>
      </c>
      <c r="I105" s="30">
        <v>0</v>
      </c>
      <c r="J105" s="30">
        <v>1.3</v>
      </c>
      <c r="K105" s="30">
        <v>0</v>
      </c>
      <c r="L105" s="30">
        <f t="shared" si="33"/>
        <v>5.3</v>
      </c>
      <c r="M105" s="30">
        <f t="shared" si="34"/>
        <v>0</v>
      </c>
    </row>
    <row r="106" spans="1:13" s="5" customFormat="1" ht="15.75" customHeight="1" outlineLevel="1" x14ac:dyDescent="0.25">
      <c r="A106" s="31" t="s">
        <v>154</v>
      </c>
      <c r="B106" s="35" t="s">
        <v>155</v>
      </c>
      <c r="C106" s="33" t="s">
        <v>20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f t="shared" si="33"/>
        <v>0</v>
      </c>
      <c r="M106" s="30">
        <f t="shared" si="34"/>
        <v>0</v>
      </c>
    </row>
    <row r="107" spans="1:13" s="5" customFormat="1" ht="15.75" customHeight="1" outlineLevel="2" x14ac:dyDescent="0.25">
      <c r="A107" s="31" t="s">
        <v>156</v>
      </c>
      <c r="B107" s="38" t="s">
        <v>157</v>
      </c>
      <c r="C107" s="33" t="s">
        <v>20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f t="shared" si="33"/>
        <v>0</v>
      </c>
      <c r="M107" s="30">
        <f t="shared" si="34"/>
        <v>0</v>
      </c>
    </row>
    <row r="108" spans="1:13" s="5" customFormat="1" ht="15.75" customHeight="1" outlineLevel="1" x14ac:dyDescent="0.25">
      <c r="A108" s="31" t="s">
        <v>158</v>
      </c>
      <c r="B108" s="35" t="s">
        <v>159</v>
      </c>
      <c r="C108" s="33" t="s">
        <v>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f t="shared" si="33"/>
        <v>0</v>
      </c>
      <c r="M108" s="30">
        <f t="shared" si="34"/>
        <v>0</v>
      </c>
    </row>
    <row r="109" spans="1:13" s="26" customFormat="1" ht="29.25" customHeight="1" x14ac:dyDescent="0.25">
      <c r="A109" s="27" t="s">
        <v>160</v>
      </c>
      <c r="B109" s="28" t="s">
        <v>161</v>
      </c>
      <c r="C109" s="29" t="s">
        <v>20</v>
      </c>
      <c r="D109" s="30">
        <f t="shared" ref="D109:J109" si="38">SUM(D110,D114:D120,D123)</f>
        <v>0</v>
      </c>
      <c r="E109" s="30">
        <v>0</v>
      </c>
      <c r="F109" s="30">
        <f t="shared" si="38"/>
        <v>12.740500000000001</v>
      </c>
      <c r="G109" s="30">
        <v>0</v>
      </c>
      <c r="H109" s="88">
        <f t="shared" si="38"/>
        <v>13.632899999999999</v>
      </c>
      <c r="I109" s="30">
        <v>0</v>
      </c>
      <c r="J109" s="30">
        <f t="shared" si="38"/>
        <v>14.07124</v>
      </c>
      <c r="K109" s="30">
        <v>0</v>
      </c>
      <c r="L109" s="30">
        <f t="shared" si="33"/>
        <v>40.44464</v>
      </c>
      <c r="M109" s="30">
        <f t="shared" si="34"/>
        <v>0</v>
      </c>
    </row>
    <row r="110" spans="1:13" s="5" customFormat="1" ht="31.5" customHeight="1" outlineLevel="1" x14ac:dyDescent="0.25">
      <c r="A110" s="31" t="s">
        <v>162</v>
      </c>
      <c r="B110" s="34" t="s">
        <v>163</v>
      </c>
      <c r="C110" s="33" t="s">
        <v>20</v>
      </c>
      <c r="D110" s="30">
        <f t="shared" ref="D110:J110" si="39">SUM(D111:D113)</f>
        <v>0</v>
      </c>
      <c r="E110" s="30">
        <v>0</v>
      </c>
      <c r="F110" s="30">
        <f t="shared" si="39"/>
        <v>0</v>
      </c>
      <c r="G110" s="30">
        <v>0</v>
      </c>
      <c r="H110" s="30">
        <f t="shared" si="39"/>
        <v>0</v>
      </c>
      <c r="I110" s="30">
        <v>0</v>
      </c>
      <c r="J110" s="30">
        <f t="shared" si="39"/>
        <v>0</v>
      </c>
      <c r="K110" s="30">
        <v>0</v>
      </c>
      <c r="L110" s="30">
        <f t="shared" si="33"/>
        <v>0</v>
      </c>
      <c r="M110" s="30">
        <f t="shared" si="34"/>
        <v>0</v>
      </c>
    </row>
    <row r="111" spans="1:13" s="5" customFormat="1" ht="31.5" customHeight="1" outlineLevel="2" x14ac:dyDescent="0.25">
      <c r="A111" s="31" t="s">
        <v>164</v>
      </c>
      <c r="B111" s="36" t="s">
        <v>24</v>
      </c>
      <c r="C111" s="33" t="s">
        <v>20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f t="shared" si="33"/>
        <v>0</v>
      </c>
      <c r="M111" s="30">
        <f t="shared" si="34"/>
        <v>0</v>
      </c>
    </row>
    <row r="112" spans="1:13" s="5" customFormat="1" ht="31.5" customHeight="1" outlineLevel="2" x14ac:dyDescent="0.25">
      <c r="A112" s="31" t="s">
        <v>165</v>
      </c>
      <c r="B112" s="36" t="s">
        <v>26</v>
      </c>
      <c r="C112" s="33" t="s">
        <v>20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f t="shared" si="33"/>
        <v>0</v>
      </c>
      <c r="M112" s="30">
        <f t="shared" si="34"/>
        <v>0</v>
      </c>
    </row>
    <row r="113" spans="1:13" s="5" customFormat="1" ht="31.5" customHeight="1" outlineLevel="2" x14ac:dyDescent="0.25">
      <c r="A113" s="31" t="s">
        <v>166</v>
      </c>
      <c r="B113" s="36" t="s">
        <v>28</v>
      </c>
      <c r="C113" s="33" t="s">
        <v>20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f t="shared" si="33"/>
        <v>0</v>
      </c>
      <c r="M113" s="30">
        <f t="shared" si="34"/>
        <v>0</v>
      </c>
    </row>
    <row r="114" spans="1:13" s="5" customFormat="1" ht="15.75" customHeight="1" outlineLevel="1" x14ac:dyDescent="0.25">
      <c r="A114" s="31" t="s">
        <v>167</v>
      </c>
      <c r="B114" s="32" t="s">
        <v>30</v>
      </c>
      <c r="C114" s="33" t="s">
        <v>20</v>
      </c>
      <c r="D114" s="30" t="s">
        <v>31</v>
      </c>
      <c r="E114" s="30" t="s">
        <v>31</v>
      </c>
      <c r="F114" s="30" t="s">
        <v>31</v>
      </c>
      <c r="G114" s="30" t="s">
        <v>31</v>
      </c>
      <c r="H114" s="30" t="s">
        <v>31</v>
      </c>
      <c r="I114" s="30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</row>
    <row r="115" spans="1:13" s="5" customFormat="1" ht="15.75" customHeight="1" outlineLevel="1" x14ac:dyDescent="0.25">
      <c r="A115" s="31" t="s">
        <v>168</v>
      </c>
      <c r="B115" s="32" t="s">
        <v>33</v>
      </c>
      <c r="C115" s="33" t="s">
        <v>20</v>
      </c>
      <c r="D115" s="30">
        <v>0</v>
      </c>
      <c r="E115" s="30">
        <v>0</v>
      </c>
      <c r="F115" s="30">
        <v>12.740500000000001</v>
      </c>
      <c r="G115" s="30">
        <v>0</v>
      </c>
      <c r="H115" s="30">
        <v>13.632899999999999</v>
      </c>
      <c r="I115" s="30">
        <v>0</v>
      </c>
      <c r="J115" s="30">
        <v>14.07124</v>
      </c>
      <c r="K115" s="30">
        <v>0</v>
      </c>
      <c r="L115" s="30">
        <f>F115+H115+J115</f>
        <v>40.44464</v>
      </c>
      <c r="M115" s="30">
        <f>G115+I115+K115</f>
        <v>0</v>
      </c>
    </row>
    <row r="116" spans="1:13" s="5" customFormat="1" ht="15.75" customHeight="1" outlineLevel="1" x14ac:dyDescent="0.25">
      <c r="A116" s="31" t="s">
        <v>169</v>
      </c>
      <c r="B116" s="32" t="s">
        <v>35</v>
      </c>
      <c r="C116" s="33" t="s">
        <v>20</v>
      </c>
      <c r="D116" s="30" t="s">
        <v>31</v>
      </c>
      <c r="E116" s="30" t="s">
        <v>31</v>
      </c>
      <c r="F116" s="30" t="s">
        <v>31</v>
      </c>
      <c r="G116" s="30" t="s">
        <v>31</v>
      </c>
      <c r="H116" s="30" t="s">
        <v>31</v>
      </c>
      <c r="I116" s="30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</row>
    <row r="117" spans="1:13" s="5" customFormat="1" ht="15.75" customHeight="1" outlineLevel="1" x14ac:dyDescent="0.25">
      <c r="A117" s="31" t="s">
        <v>170</v>
      </c>
      <c r="B117" s="32" t="s">
        <v>37</v>
      </c>
      <c r="C117" s="33" t="s">
        <v>20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f t="shared" ref="L117:L118" si="40">F117+H117+J117</f>
        <v>0</v>
      </c>
      <c r="M117" s="30">
        <f t="shared" ref="M117:M118" si="41">G117+I117+K117</f>
        <v>0</v>
      </c>
    </row>
    <row r="118" spans="1:13" s="5" customFormat="1" ht="15.75" customHeight="1" outlineLevel="1" x14ac:dyDescent="0.25">
      <c r="A118" s="31" t="s">
        <v>171</v>
      </c>
      <c r="B118" s="32" t="s">
        <v>39</v>
      </c>
      <c r="C118" s="33" t="s">
        <v>20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f t="shared" si="40"/>
        <v>0</v>
      </c>
      <c r="M118" s="30">
        <f t="shared" si="41"/>
        <v>0</v>
      </c>
    </row>
    <row r="119" spans="1:13" s="5" customFormat="1" ht="15.75" customHeight="1" outlineLevel="1" x14ac:dyDescent="0.25">
      <c r="A119" s="31" t="s">
        <v>172</v>
      </c>
      <c r="B119" s="32" t="s">
        <v>41</v>
      </c>
      <c r="C119" s="33" t="s">
        <v>20</v>
      </c>
      <c r="D119" s="30" t="s">
        <v>31</v>
      </c>
      <c r="E119" s="30" t="s">
        <v>31</v>
      </c>
      <c r="F119" s="30" t="s">
        <v>31</v>
      </c>
      <c r="G119" s="30" t="s">
        <v>31</v>
      </c>
      <c r="H119" s="30" t="s">
        <v>31</v>
      </c>
      <c r="I119" s="30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</row>
    <row r="120" spans="1:13" s="5" customFormat="1" ht="31.5" customHeight="1" outlineLevel="1" x14ac:dyDescent="0.25">
      <c r="A120" s="31" t="s">
        <v>173</v>
      </c>
      <c r="B120" s="34" t="s">
        <v>43</v>
      </c>
      <c r="C120" s="33" t="s">
        <v>20</v>
      </c>
      <c r="D120" s="30" t="s">
        <v>31</v>
      </c>
      <c r="E120" s="30" t="s">
        <v>31</v>
      </c>
      <c r="F120" s="30" t="s">
        <v>31</v>
      </c>
      <c r="G120" s="30" t="s">
        <v>31</v>
      </c>
      <c r="H120" s="30" t="s">
        <v>31</v>
      </c>
      <c r="I120" s="30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</row>
    <row r="121" spans="1:13" s="5" customFormat="1" ht="15.75" customHeight="1" outlineLevel="2" x14ac:dyDescent="0.25">
      <c r="A121" s="31" t="s">
        <v>174</v>
      </c>
      <c r="B121" s="35" t="s">
        <v>45</v>
      </c>
      <c r="C121" s="33" t="s">
        <v>20</v>
      </c>
      <c r="D121" s="30" t="s">
        <v>31</v>
      </c>
      <c r="E121" s="30" t="s">
        <v>31</v>
      </c>
      <c r="F121" s="30" t="s">
        <v>31</v>
      </c>
      <c r="G121" s="30" t="s">
        <v>31</v>
      </c>
      <c r="H121" s="30" t="s">
        <v>31</v>
      </c>
      <c r="I121" s="30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</row>
    <row r="122" spans="1:13" s="5" customFormat="1" ht="15.75" customHeight="1" outlineLevel="2" x14ac:dyDescent="0.25">
      <c r="A122" s="31" t="s">
        <v>175</v>
      </c>
      <c r="B122" s="35" t="s">
        <v>47</v>
      </c>
      <c r="C122" s="33" t="s">
        <v>20</v>
      </c>
      <c r="D122" s="30" t="s">
        <v>31</v>
      </c>
      <c r="E122" s="30" t="s">
        <v>31</v>
      </c>
      <c r="F122" s="30" t="s">
        <v>31</v>
      </c>
      <c r="G122" s="30" t="s">
        <v>31</v>
      </c>
      <c r="H122" s="30" t="s">
        <v>31</v>
      </c>
      <c r="I122" s="30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</row>
    <row r="123" spans="1:13" s="5" customFormat="1" ht="15.75" customHeight="1" outlineLevel="1" x14ac:dyDescent="0.25">
      <c r="A123" s="31" t="s">
        <v>176</v>
      </c>
      <c r="B123" s="32" t="s">
        <v>49</v>
      </c>
      <c r="C123" s="33" t="s">
        <v>20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f t="shared" ref="L123:L128" si="42">F123+H123+J123</f>
        <v>0</v>
      </c>
      <c r="M123" s="30">
        <f t="shared" ref="M123:M128" si="43">G123+I123+K123</f>
        <v>0</v>
      </c>
    </row>
    <row r="124" spans="1:13" s="26" customFormat="1" ht="15.75" customHeight="1" x14ac:dyDescent="0.25">
      <c r="A124" s="27" t="s">
        <v>177</v>
      </c>
      <c r="B124" s="28" t="s">
        <v>178</v>
      </c>
      <c r="C124" s="29" t="s">
        <v>20</v>
      </c>
      <c r="D124" s="30">
        <f t="shared" ref="D124:J124" si="44">SUM(D125,D129:D135,D138)</f>
        <v>0</v>
      </c>
      <c r="E124" s="30">
        <v>0</v>
      </c>
      <c r="F124" s="30">
        <f t="shared" si="44"/>
        <v>2.5481000000000003</v>
      </c>
      <c r="G124" s="30">
        <v>0</v>
      </c>
      <c r="H124" s="30">
        <f t="shared" si="44"/>
        <v>2.7265799999999998</v>
      </c>
      <c r="I124" s="30">
        <v>0</v>
      </c>
      <c r="J124" s="30">
        <f t="shared" si="44"/>
        <v>2.8142480000000001</v>
      </c>
      <c r="K124" s="30">
        <v>0</v>
      </c>
      <c r="L124" s="30">
        <f t="shared" si="42"/>
        <v>8.0889279999999992</v>
      </c>
      <c r="M124" s="30">
        <f t="shared" si="43"/>
        <v>0</v>
      </c>
    </row>
    <row r="125" spans="1:13" s="5" customFormat="1" ht="15.75" customHeight="1" outlineLevel="1" x14ac:dyDescent="0.25">
      <c r="A125" s="31" t="s">
        <v>179</v>
      </c>
      <c r="B125" s="32" t="s">
        <v>22</v>
      </c>
      <c r="C125" s="33" t="s">
        <v>20</v>
      </c>
      <c r="D125" s="30">
        <f t="shared" ref="D125:J125" si="45">SUM(D126:D128)</f>
        <v>0</v>
      </c>
      <c r="E125" s="30">
        <v>0</v>
      </c>
      <c r="F125" s="30">
        <f t="shared" si="45"/>
        <v>0</v>
      </c>
      <c r="G125" s="30">
        <v>0</v>
      </c>
      <c r="H125" s="30">
        <f t="shared" si="45"/>
        <v>0</v>
      </c>
      <c r="I125" s="30">
        <v>0</v>
      </c>
      <c r="J125" s="30">
        <f t="shared" si="45"/>
        <v>0</v>
      </c>
      <c r="K125" s="30">
        <v>0</v>
      </c>
      <c r="L125" s="30">
        <f t="shared" si="42"/>
        <v>0</v>
      </c>
      <c r="M125" s="30">
        <f t="shared" si="43"/>
        <v>0</v>
      </c>
    </row>
    <row r="126" spans="1:13" s="5" customFormat="1" ht="31.5" customHeight="1" outlineLevel="2" x14ac:dyDescent="0.25">
      <c r="A126" s="31" t="s">
        <v>180</v>
      </c>
      <c r="B126" s="36" t="s">
        <v>24</v>
      </c>
      <c r="C126" s="33" t="s">
        <v>20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f t="shared" si="42"/>
        <v>0</v>
      </c>
      <c r="M126" s="30">
        <f t="shared" si="43"/>
        <v>0</v>
      </c>
    </row>
    <row r="127" spans="1:13" s="5" customFormat="1" ht="31.5" customHeight="1" outlineLevel="2" x14ac:dyDescent="0.25">
      <c r="A127" s="31" t="s">
        <v>181</v>
      </c>
      <c r="B127" s="36" t="s">
        <v>26</v>
      </c>
      <c r="C127" s="33" t="s">
        <v>20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f t="shared" si="42"/>
        <v>0</v>
      </c>
      <c r="M127" s="30">
        <f t="shared" si="43"/>
        <v>0</v>
      </c>
    </row>
    <row r="128" spans="1:13" s="5" customFormat="1" ht="31.5" customHeight="1" outlineLevel="2" x14ac:dyDescent="0.25">
      <c r="A128" s="31" t="s">
        <v>182</v>
      </c>
      <c r="B128" s="36" t="s">
        <v>28</v>
      </c>
      <c r="C128" s="33" t="s">
        <v>20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f t="shared" si="42"/>
        <v>0</v>
      </c>
      <c r="M128" s="30">
        <f t="shared" si="43"/>
        <v>0</v>
      </c>
    </row>
    <row r="129" spans="1:13" s="5" customFormat="1" ht="15.75" customHeight="1" outlineLevel="1" x14ac:dyDescent="0.25">
      <c r="A129" s="31" t="s">
        <v>183</v>
      </c>
      <c r="B129" s="40" t="s">
        <v>184</v>
      </c>
      <c r="C129" s="33" t="s">
        <v>20</v>
      </c>
      <c r="D129" s="30" t="s">
        <v>31</v>
      </c>
      <c r="E129" s="30" t="s">
        <v>31</v>
      </c>
      <c r="F129" s="30" t="s">
        <v>31</v>
      </c>
      <c r="G129" s="30" t="s">
        <v>31</v>
      </c>
      <c r="H129" s="30" t="s">
        <v>31</v>
      </c>
      <c r="I129" s="30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</row>
    <row r="130" spans="1:13" s="5" customFormat="1" ht="15.75" customHeight="1" outlineLevel="1" x14ac:dyDescent="0.25">
      <c r="A130" s="31" t="s">
        <v>185</v>
      </c>
      <c r="B130" s="40" t="s">
        <v>186</v>
      </c>
      <c r="C130" s="33" t="s">
        <v>20</v>
      </c>
      <c r="D130" s="30">
        <v>0</v>
      </c>
      <c r="E130" s="30">
        <v>0</v>
      </c>
      <c r="F130" s="30">
        <v>2.5481000000000003</v>
      </c>
      <c r="G130" s="30">
        <v>0</v>
      </c>
      <c r="H130" s="30">
        <v>2.7265799999999998</v>
      </c>
      <c r="I130" s="30">
        <v>0</v>
      </c>
      <c r="J130" s="30">
        <v>2.8142480000000001</v>
      </c>
      <c r="K130" s="30">
        <v>0</v>
      </c>
      <c r="L130" s="30">
        <f>F130+H130+J130</f>
        <v>8.0889279999999992</v>
      </c>
      <c r="M130" s="30">
        <f>G130+I130+K130</f>
        <v>0</v>
      </c>
    </row>
    <row r="131" spans="1:13" s="5" customFormat="1" ht="15" customHeight="1" outlineLevel="1" x14ac:dyDescent="0.25">
      <c r="A131" s="31" t="s">
        <v>187</v>
      </c>
      <c r="B131" s="40" t="s">
        <v>188</v>
      </c>
      <c r="C131" s="33" t="s">
        <v>20</v>
      </c>
      <c r="D131" s="30" t="s">
        <v>31</v>
      </c>
      <c r="E131" s="30" t="s">
        <v>31</v>
      </c>
      <c r="F131" s="30" t="s">
        <v>31</v>
      </c>
      <c r="G131" s="30" t="s">
        <v>31</v>
      </c>
      <c r="H131" s="30" t="s">
        <v>31</v>
      </c>
      <c r="I131" s="30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</row>
    <row r="132" spans="1:13" s="5" customFormat="1" ht="15.75" customHeight="1" outlineLevel="1" x14ac:dyDescent="0.25">
      <c r="A132" s="31" t="s">
        <v>189</v>
      </c>
      <c r="B132" s="40" t="s">
        <v>190</v>
      </c>
      <c r="C132" s="33" t="s">
        <v>20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f t="shared" ref="L132:L133" si="46">F132+H132+J132</f>
        <v>0</v>
      </c>
      <c r="M132" s="30">
        <f t="shared" ref="M132:M133" si="47">G132+I132+K132</f>
        <v>0</v>
      </c>
    </row>
    <row r="133" spans="1:13" s="5" customFormat="1" ht="15.75" customHeight="1" outlineLevel="1" x14ac:dyDescent="0.25">
      <c r="A133" s="31" t="s">
        <v>191</v>
      </c>
      <c r="B133" s="40" t="s">
        <v>192</v>
      </c>
      <c r="C133" s="33" t="s">
        <v>20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f t="shared" si="46"/>
        <v>0</v>
      </c>
      <c r="M133" s="30">
        <f t="shared" si="47"/>
        <v>0</v>
      </c>
    </row>
    <row r="134" spans="1:13" s="5" customFormat="1" ht="15.75" customHeight="1" outlineLevel="1" x14ac:dyDescent="0.25">
      <c r="A134" s="31" t="s">
        <v>193</v>
      </c>
      <c r="B134" s="40" t="s">
        <v>194</v>
      </c>
      <c r="C134" s="33" t="s">
        <v>20</v>
      </c>
      <c r="D134" s="30" t="s">
        <v>31</v>
      </c>
      <c r="E134" s="30" t="s">
        <v>31</v>
      </c>
      <c r="F134" s="30" t="s">
        <v>31</v>
      </c>
      <c r="G134" s="30" t="s">
        <v>31</v>
      </c>
      <c r="H134" s="30" t="s">
        <v>31</v>
      </c>
      <c r="I134" s="30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</row>
    <row r="135" spans="1:13" s="5" customFormat="1" ht="31.5" customHeight="1" outlineLevel="1" x14ac:dyDescent="0.25">
      <c r="A135" s="31" t="s">
        <v>195</v>
      </c>
      <c r="B135" s="40" t="s">
        <v>43</v>
      </c>
      <c r="C135" s="33" t="s">
        <v>20</v>
      </c>
      <c r="D135" s="30" t="s">
        <v>31</v>
      </c>
      <c r="E135" s="30" t="s">
        <v>31</v>
      </c>
      <c r="F135" s="30" t="s">
        <v>31</v>
      </c>
      <c r="G135" s="30" t="s">
        <v>31</v>
      </c>
      <c r="H135" s="30" t="s">
        <v>31</v>
      </c>
      <c r="I135" s="30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</row>
    <row r="136" spans="1:13" s="5" customFormat="1" ht="15.75" customHeight="1" outlineLevel="2" x14ac:dyDescent="0.25">
      <c r="A136" s="31" t="s">
        <v>196</v>
      </c>
      <c r="B136" s="35" t="s">
        <v>197</v>
      </c>
      <c r="C136" s="33" t="s">
        <v>20</v>
      </c>
      <c r="D136" s="30" t="s">
        <v>31</v>
      </c>
      <c r="E136" s="30" t="s">
        <v>31</v>
      </c>
      <c r="F136" s="30" t="s">
        <v>31</v>
      </c>
      <c r="G136" s="30" t="s">
        <v>31</v>
      </c>
      <c r="H136" s="30" t="s">
        <v>31</v>
      </c>
      <c r="I136" s="30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</row>
    <row r="137" spans="1:13" s="5" customFormat="1" ht="15.75" customHeight="1" outlineLevel="2" x14ac:dyDescent="0.25">
      <c r="A137" s="31" t="s">
        <v>198</v>
      </c>
      <c r="B137" s="35" t="s">
        <v>47</v>
      </c>
      <c r="C137" s="33" t="s">
        <v>20</v>
      </c>
      <c r="D137" s="30" t="s">
        <v>31</v>
      </c>
      <c r="E137" s="30" t="s">
        <v>31</v>
      </c>
      <c r="F137" s="30" t="s">
        <v>31</v>
      </c>
      <c r="G137" s="30" t="s">
        <v>31</v>
      </c>
      <c r="H137" s="30" t="s">
        <v>31</v>
      </c>
      <c r="I137" s="30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</row>
    <row r="138" spans="1:13" s="5" customFormat="1" ht="15.75" customHeight="1" outlineLevel="1" x14ac:dyDescent="0.25">
      <c r="A138" s="31" t="s">
        <v>199</v>
      </c>
      <c r="B138" s="40" t="s">
        <v>200</v>
      </c>
      <c r="C138" s="33" t="s">
        <v>20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f t="shared" ref="L138:L143" si="48">F138+H138+J138</f>
        <v>0</v>
      </c>
      <c r="M138" s="30">
        <f t="shared" ref="M138:M143" si="49">G138+I138+K138</f>
        <v>0</v>
      </c>
    </row>
    <row r="139" spans="1:13" s="26" customFormat="1" ht="15.75" customHeight="1" x14ac:dyDescent="0.25">
      <c r="A139" s="27" t="s">
        <v>201</v>
      </c>
      <c r="B139" s="28" t="s">
        <v>202</v>
      </c>
      <c r="C139" s="29" t="s">
        <v>20</v>
      </c>
      <c r="D139" s="30">
        <f t="shared" ref="D139:J139" si="50">SUM(D140,D144:D150,D153)</f>
        <v>0</v>
      </c>
      <c r="E139" s="30">
        <v>0</v>
      </c>
      <c r="F139" s="30">
        <f t="shared" si="50"/>
        <v>10.192400000000001</v>
      </c>
      <c r="G139" s="30">
        <v>0</v>
      </c>
      <c r="H139" s="30">
        <f t="shared" si="50"/>
        <v>10.906319999999999</v>
      </c>
      <c r="I139" s="30">
        <v>0</v>
      </c>
      <c r="J139" s="30">
        <f t="shared" si="50"/>
        <v>11.256992</v>
      </c>
      <c r="K139" s="30">
        <v>0</v>
      </c>
      <c r="L139" s="30">
        <f t="shared" si="48"/>
        <v>32.355711999999997</v>
      </c>
      <c r="M139" s="30">
        <f t="shared" si="49"/>
        <v>0</v>
      </c>
    </row>
    <row r="140" spans="1:13" s="5" customFormat="1" ht="15.75" customHeight="1" outlineLevel="1" x14ac:dyDescent="0.25">
      <c r="A140" s="31" t="s">
        <v>203</v>
      </c>
      <c r="B140" s="32" t="s">
        <v>22</v>
      </c>
      <c r="C140" s="33" t="s">
        <v>20</v>
      </c>
      <c r="D140" s="30">
        <f t="shared" ref="D140:J140" si="51">SUM(D141:D143)</f>
        <v>0</v>
      </c>
      <c r="E140" s="30">
        <v>0</v>
      </c>
      <c r="F140" s="30">
        <f t="shared" si="51"/>
        <v>0</v>
      </c>
      <c r="G140" s="30">
        <v>0</v>
      </c>
      <c r="H140" s="30">
        <f t="shared" si="51"/>
        <v>0</v>
      </c>
      <c r="I140" s="30">
        <v>0</v>
      </c>
      <c r="J140" s="30">
        <f t="shared" si="51"/>
        <v>0</v>
      </c>
      <c r="K140" s="30">
        <v>0</v>
      </c>
      <c r="L140" s="30">
        <f t="shared" si="48"/>
        <v>0</v>
      </c>
      <c r="M140" s="30">
        <f t="shared" si="49"/>
        <v>0</v>
      </c>
    </row>
    <row r="141" spans="1:13" s="5" customFormat="1" ht="31.5" customHeight="1" outlineLevel="2" x14ac:dyDescent="0.25">
      <c r="A141" s="31" t="s">
        <v>204</v>
      </c>
      <c r="B141" s="36" t="s">
        <v>24</v>
      </c>
      <c r="C141" s="33" t="s">
        <v>20</v>
      </c>
      <c r="D141" s="30">
        <f t="shared" ref="D141:J143" si="52">D111-D126</f>
        <v>0</v>
      </c>
      <c r="E141" s="30">
        <v>0</v>
      </c>
      <c r="F141" s="30">
        <f t="shared" si="52"/>
        <v>0</v>
      </c>
      <c r="G141" s="30">
        <v>0</v>
      </c>
      <c r="H141" s="30">
        <f t="shared" si="52"/>
        <v>0</v>
      </c>
      <c r="I141" s="30">
        <v>0</v>
      </c>
      <c r="J141" s="30">
        <f t="shared" si="52"/>
        <v>0</v>
      </c>
      <c r="K141" s="30">
        <v>0</v>
      </c>
      <c r="L141" s="30">
        <f t="shared" si="48"/>
        <v>0</v>
      </c>
      <c r="M141" s="30">
        <f t="shared" si="49"/>
        <v>0</v>
      </c>
    </row>
    <row r="142" spans="1:13" s="5" customFormat="1" ht="31.5" customHeight="1" outlineLevel="2" x14ac:dyDescent="0.25">
      <c r="A142" s="31" t="s">
        <v>205</v>
      </c>
      <c r="B142" s="36" t="s">
        <v>26</v>
      </c>
      <c r="C142" s="33" t="s">
        <v>20</v>
      </c>
      <c r="D142" s="30">
        <f t="shared" si="52"/>
        <v>0</v>
      </c>
      <c r="E142" s="30">
        <v>0</v>
      </c>
      <c r="F142" s="30">
        <f t="shared" si="52"/>
        <v>0</v>
      </c>
      <c r="G142" s="30">
        <v>0</v>
      </c>
      <c r="H142" s="30">
        <f t="shared" si="52"/>
        <v>0</v>
      </c>
      <c r="I142" s="30">
        <v>0</v>
      </c>
      <c r="J142" s="30">
        <f t="shared" si="52"/>
        <v>0</v>
      </c>
      <c r="K142" s="30">
        <v>0</v>
      </c>
      <c r="L142" s="30">
        <f t="shared" si="48"/>
        <v>0</v>
      </c>
      <c r="M142" s="30">
        <f t="shared" si="49"/>
        <v>0</v>
      </c>
    </row>
    <row r="143" spans="1:13" s="5" customFormat="1" ht="31.5" customHeight="1" outlineLevel="2" x14ac:dyDescent="0.25">
      <c r="A143" s="31" t="s">
        <v>206</v>
      </c>
      <c r="B143" s="36" t="s">
        <v>28</v>
      </c>
      <c r="C143" s="33" t="s">
        <v>20</v>
      </c>
      <c r="D143" s="30">
        <f t="shared" si="52"/>
        <v>0</v>
      </c>
      <c r="E143" s="30">
        <v>0</v>
      </c>
      <c r="F143" s="30">
        <f t="shared" si="52"/>
        <v>0</v>
      </c>
      <c r="G143" s="30">
        <v>0</v>
      </c>
      <c r="H143" s="30">
        <f t="shared" si="52"/>
        <v>0</v>
      </c>
      <c r="I143" s="30">
        <v>0</v>
      </c>
      <c r="J143" s="30">
        <f t="shared" si="52"/>
        <v>0</v>
      </c>
      <c r="K143" s="30">
        <v>0</v>
      </c>
      <c r="L143" s="30">
        <f t="shared" si="48"/>
        <v>0</v>
      </c>
      <c r="M143" s="30">
        <f t="shared" si="49"/>
        <v>0</v>
      </c>
    </row>
    <row r="144" spans="1:13" s="5" customFormat="1" ht="15.75" customHeight="1" outlineLevel="1" x14ac:dyDescent="0.25">
      <c r="A144" s="31" t="s">
        <v>207</v>
      </c>
      <c r="B144" s="32" t="s">
        <v>30</v>
      </c>
      <c r="C144" s="33" t="s">
        <v>20</v>
      </c>
      <c r="D144" s="30" t="s">
        <v>31</v>
      </c>
      <c r="E144" s="30" t="s">
        <v>31</v>
      </c>
      <c r="F144" s="30" t="s">
        <v>31</v>
      </c>
      <c r="G144" s="30" t="s">
        <v>31</v>
      </c>
      <c r="H144" s="30" t="s">
        <v>31</v>
      </c>
      <c r="I144" s="30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</row>
    <row r="145" spans="1:13" s="5" customFormat="1" ht="15.75" customHeight="1" outlineLevel="1" x14ac:dyDescent="0.25">
      <c r="A145" s="31" t="s">
        <v>208</v>
      </c>
      <c r="B145" s="32" t="s">
        <v>33</v>
      </c>
      <c r="C145" s="33" t="s">
        <v>20</v>
      </c>
      <c r="D145" s="30">
        <f t="shared" ref="D145:J145" si="53">D115-D130</f>
        <v>0</v>
      </c>
      <c r="E145" s="30">
        <v>0</v>
      </c>
      <c r="F145" s="30">
        <f t="shared" si="53"/>
        <v>10.192400000000001</v>
      </c>
      <c r="G145" s="30">
        <v>0</v>
      </c>
      <c r="H145" s="30">
        <f t="shared" si="53"/>
        <v>10.906319999999999</v>
      </c>
      <c r="I145" s="30">
        <v>0</v>
      </c>
      <c r="J145" s="30">
        <f t="shared" si="53"/>
        <v>11.256992</v>
      </c>
      <c r="K145" s="30">
        <v>0</v>
      </c>
      <c r="L145" s="30">
        <f>F145+H145+J145</f>
        <v>32.355711999999997</v>
      </c>
      <c r="M145" s="30">
        <f>G145+I145+K145</f>
        <v>0</v>
      </c>
    </row>
    <row r="146" spans="1:13" s="5" customFormat="1" ht="15.75" customHeight="1" outlineLevel="1" x14ac:dyDescent="0.25">
      <c r="A146" s="31" t="s">
        <v>209</v>
      </c>
      <c r="B146" s="32" t="s">
        <v>35</v>
      </c>
      <c r="C146" s="33" t="s">
        <v>20</v>
      </c>
      <c r="D146" s="30" t="s">
        <v>31</v>
      </c>
      <c r="E146" s="30" t="s">
        <v>31</v>
      </c>
      <c r="F146" s="30" t="s">
        <v>31</v>
      </c>
      <c r="G146" s="30" t="s">
        <v>31</v>
      </c>
      <c r="H146" s="30" t="s">
        <v>31</v>
      </c>
      <c r="I146" s="30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</row>
    <row r="147" spans="1:13" s="5" customFormat="1" ht="15.75" customHeight="1" outlineLevel="1" x14ac:dyDescent="0.25">
      <c r="A147" s="31" t="s">
        <v>210</v>
      </c>
      <c r="B147" s="34" t="s">
        <v>37</v>
      </c>
      <c r="C147" s="33" t="s">
        <v>20</v>
      </c>
      <c r="D147" s="30">
        <f>D117-D132</f>
        <v>0</v>
      </c>
      <c r="E147" s="30">
        <v>0</v>
      </c>
      <c r="F147" s="30">
        <f t="shared" ref="F147:J148" si="54">F117-F132</f>
        <v>0</v>
      </c>
      <c r="G147" s="30">
        <v>0</v>
      </c>
      <c r="H147" s="30">
        <f t="shared" si="54"/>
        <v>0</v>
      </c>
      <c r="I147" s="30">
        <v>0</v>
      </c>
      <c r="J147" s="30">
        <f t="shared" si="54"/>
        <v>0</v>
      </c>
      <c r="K147" s="30">
        <v>0</v>
      </c>
      <c r="L147" s="30">
        <f t="shared" ref="L147:L148" si="55">F147+H147+J147</f>
        <v>0</v>
      </c>
      <c r="M147" s="30">
        <f t="shared" ref="M147:M148" si="56">G147+I147+K147</f>
        <v>0</v>
      </c>
    </row>
    <row r="148" spans="1:13" s="5" customFormat="1" ht="15.75" customHeight="1" outlineLevel="1" x14ac:dyDescent="0.25">
      <c r="A148" s="31" t="s">
        <v>211</v>
      </c>
      <c r="B148" s="32" t="s">
        <v>39</v>
      </c>
      <c r="C148" s="33" t="s">
        <v>20</v>
      </c>
      <c r="D148" s="30">
        <f>D118-D133</f>
        <v>0</v>
      </c>
      <c r="E148" s="30">
        <v>0</v>
      </c>
      <c r="F148" s="30">
        <f t="shared" si="54"/>
        <v>0</v>
      </c>
      <c r="G148" s="30">
        <v>0</v>
      </c>
      <c r="H148" s="30">
        <f t="shared" si="54"/>
        <v>0</v>
      </c>
      <c r="I148" s="30">
        <v>0</v>
      </c>
      <c r="J148" s="30">
        <f t="shared" si="54"/>
        <v>0</v>
      </c>
      <c r="K148" s="30">
        <v>0</v>
      </c>
      <c r="L148" s="30">
        <f t="shared" si="55"/>
        <v>0</v>
      </c>
      <c r="M148" s="30">
        <f t="shared" si="56"/>
        <v>0</v>
      </c>
    </row>
    <row r="149" spans="1:13" s="5" customFormat="1" ht="15.75" customHeight="1" outlineLevel="1" x14ac:dyDescent="0.25">
      <c r="A149" s="31" t="s">
        <v>212</v>
      </c>
      <c r="B149" s="32" t="s">
        <v>41</v>
      </c>
      <c r="C149" s="33" t="s">
        <v>20</v>
      </c>
      <c r="D149" s="30" t="s">
        <v>31</v>
      </c>
      <c r="E149" s="30" t="s">
        <v>31</v>
      </c>
      <c r="F149" s="30" t="s">
        <v>31</v>
      </c>
      <c r="G149" s="30" t="s">
        <v>31</v>
      </c>
      <c r="H149" s="30" t="s">
        <v>31</v>
      </c>
      <c r="I149" s="30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</row>
    <row r="150" spans="1:13" s="5" customFormat="1" ht="31.5" customHeight="1" outlineLevel="1" x14ac:dyDescent="0.25">
      <c r="A150" s="31" t="s">
        <v>213</v>
      </c>
      <c r="B150" s="34" t="s">
        <v>43</v>
      </c>
      <c r="C150" s="33" t="s">
        <v>20</v>
      </c>
      <c r="D150" s="30" t="s">
        <v>31</v>
      </c>
      <c r="E150" s="30" t="s">
        <v>31</v>
      </c>
      <c r="F150" s="30" t="s">
        <v>31</v>
      </c>
      <c r="G150" s="30" t="s">
        <v>31</v>
      </c>
      <c r="H150" s="30" t="s">
        <v>31</v>
      </c>
      <c r="I150" s="30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</row>
    <row r="151" spans="1:13" s="5" customFormat="1" ht="15.75" customHeight="1" outlineLevel="2" x14ac:dyDescent="0.25">
      <c r="A151" s="31" t="s">
        <v>214</v>
      </c>
      <c r="B151" s="35" t="s">
        <v>45</v>
      </c>
      <c r="C151" s="33" t="s">
        <v>20</v>
      </c>
      <c r="D151" s="30" t="s">
        <v>31</v>
      </c>
      <c r="E151" s="30" t="s">
        <v>31</v>
      </c>
      <c r="F151" s="30" t="s">
        <v>31</v>
      </c>
      <c r="G151" s="30" t="s">
        <v>31</v>
      </c>
      <c r="H151" s="30" t="s">
        <v>31</v>
      </c>
      <c r="I151" s="30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</row>
    <row r="152" spans="1:13" s="5" customFormat="1" ht="15.75" customHeight="1" outlineLevel="2" x14ac:dyDescent="0.25">
      <c r="A152" s="31" t="s">
        <v>215</v>
      </c>
      <c r="B152" s="35" t="s">
        <v>47</v>
      </c>
      <c r="C152" s="33" t="s">
        <v>20</v>
      </c>
      <c r="D152" s="30" t="s">
        <v>31</v>
      </c>
      <c r="E152" s="30" t="s">
        <v>31</v>
      </c>
      <c r="F152" s="30" t="s">
        <v>31</v>
      </c>
      <c r="G152" s="30" t="s">
        <v>31</v>
      </c>
      <c r="H152" s="30" t="s">
        <v>31</v>
      </c>
      <c r="I152" s="30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</row>
    <row r="153" spans="1:13" s="5" customFormat="1" ht="15.75" customHeight="1" outlineLevel="1" x14ac:dyDescent="0.25">
      <c r="A153" s="31" t="s">
        <v>216</v>
      </c>
      <c r="B153" s="32" t="s">
        <v>49</v>
      </c>
      <c r="C153" s="33" t="s">
        <v>20</v>
      </c>
      <c r="D153" s="30">
        <f>D123-D138</f>
        <v>0</v>
      </c>
      <c r="E153" s="30">
        <v>0</v>
      </c>
      <c r="F153" s="30">
        <f t="shared" ref="F153:J153" si="57">F123-F138</f>
        <v>0</v>
      </c>
      <c r="G153" s="30">
        <v>0</v>
      </c>
      <c r="H153" s="30">
        <f t="shared" si="57"/>
        <v>0</v>
      </c>
      <c r="I153" s="30">
        <v>0</v>
      </c>
      <c r="J153" s="30">
        <f t="shared" si="57"/>
        <v>0</v>
      </c>
      <c r="K153" s="30">
        <v>0</v>
      </c>
      <c r="L153" s="30">
        <f t="shared" ref="L153:L158" si="58">F153+H153+J153</f>
        <v>0</v>
      </c>
      <c r="M153" s="30">
        <f t="shared" ref="M153:M158" si="59">G153+I153+K153</f>
        <v>0</v>
      </c>
    </row>
    <row r="154" spans="1:13" s="26" customFormat="1" ht="15.75" customHeight="1" x14ac:dyDescent="0.25">
      <c r="A154" s="27" t="s">
        <v>217</v>
      </c>
      <c r="B154" s="28" t="s">
        <v>218</v>
      </c>
      <c r="C154" s="29" t="s">
        <v>20</v>
      </c>
      <c r="D154" s="30">
        <f>SUM(D155:D158)</f>
        <v>0</v>
      </c>
      <c r="E154" s="30">
        <v>0</v>
      </c>
      <c r="F154" s="30">
        <f t="shared" ref="F154:J154" si="60">SUM(F155:F158)</f>
        <v>0</v>
      </c>
      <c r="G154" s="30">
        <v>0</v>
      </c>
      <c r="H154" s="30">
        <f t="shared" si="60"/>
        <v>0</v>
      </c>
      <c r="I154" s="30">
        <v>0</v>
      </c>
      <c r="J154" s="30">
        <f t="shared" si="60"/>
        <v>0</v>
      </c>
      <c r="K154" s="30">
        <v>0</v>
      </c>
      <c r="L154" s="30">
        <f t="shared" si="58"/>
        <v>0</v>
      </c>
      <c r="M154" s="30">
        <f t="shared" si="59"/>
        <v>0</v>
      </c>
    </row>
    <row r="155" spans="1:13" s="5" customFormat="1" ht="15.75" customHeight="1" outlineLevel="1" x14ac:dyDescent="0.25">
      <c r="A155" s="31" t="s">
        <v>219</v>
      </c>
      <c r="B155" s="40" t="s">
        <v>220</v>
      </c>
      <c r="C155" s="33" t="s">
        <v>20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f t="shared" si="58"/>
        <v>0</v>
      </c>
      <c r="M155" s="30">
        <f t="shared" si="59"/>
        <v>0</v>
      </c>
    </row>
    <row r="156" spans="1:13" s="5" customFormat="1" ht="15.75" customHeight="1" outlineLevel="1" x14ac:dyDescent="0.25">
      <c r="A156" s="31" t="s">
        <v>221</v>
      </c>
      <c r="B156" s="40" t="s">
        <v>222</v>
      </c>
      <c r="C156" s="33" t="s">
        <v>20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f t="shared" si="58"/>
        <v>0</v>
      </c>
      <c r="M156" s="30">
        <f t="shared" si="59"/>
        <v>0</v>
      </c>
    </row>
    <row r="157" spans="1:13" s="5" customFormat="1" ht="15.75" customHeight="1" outlineLevel="1" x14ac:dyDescent="0.25">
      <c r="A157" s="31" t="s">
        <v>223</v>
      </c>
      <c r="B157" s="40" t="s">
        <v>224</v>
      </c>
      <c r="C157" s="33" t="s">
        <v>20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f t="shared" si="58"/>
        <v>0</v>
      </c>
      <c r="M157" s="30">
        <f t="shared" si="59"/>
        <v>0</v>
      </c>
    </row>
    <row r="158" spans="1:13" s="5" customFormat="1" ht="18" customHeight="1" outlineLevel="1" x14ac:dyDescent="0.25">
      <c r="A158" s="31" t="s">
        <v>225</v>
      </c>
      <c r="B158" s="40" t="s">
        <v>226</v>
      </c>
      <c r="C158" s="33" t="s">
        <v>20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f t="shared" si="58"/>
        <v>0</v>
      </c>
      <c r="M158" s="30">
        <f t="shared" si="59"/>
        <v>0</v>
      </c>
    </row>
    <row r="159" spans="1:13" s="26" customFormat="1" ht="18" customHeight="1" x14ac:dyDescent="0.25">
      <c r="A159" s="27" t="s">
        <v>227</v>
      </c>
      <c r="B159" s="28" t="s">
        <v>112</v>
      </c>
      <c r="C159" s="29" t="s">
        <v>31</v>
      </c>
      <c r="D159" s="29" t="s">
        <v>31</v>
      </c>
      <c r="E159" s="29" t="s">
        <v>31</v>
      </c>
      <c r="F159" s="29" t="s">
        <v>31</v>
      </c>
      <c r="G159" s="29" t="s">
        <v>31</v>
      </c>
      <c r="H159" s="29" t="s">
        <v>31</v>
      </c>
      <c r="I159" s="29" t="s">
        <v>31</v>
      </c>
      <c r="J159" s="29" t="s">
        <v>31</v>
      </c>
      <c r="K159" s="29" t="s">
        <v>31</v>
      </c>
      <c r="L159" s="29" t="s">
        <v>31</v>
      </c>
      <c r="M159" s="29" t="s">
        <v>31</v>
      </c>
    </row>
    <row r="160" spans="1:13" s="5" customFormat="1" ht="37.5" customHeight="1" outlineLevel="1" x14ac:dyDescent="0.25">
      <c r="A160" s="31" t="s">
        <v>228</v>
      </c>
      <c r="B160" s="40" t="s">
        <v>229</v>
      </c>
      <c r="C160" s="33" t="s">
        <v>20</v>
      </c>
      <c r="D160" s="30">
        <f>D109+D105+D69</f>
        <v>4.2629419598771428</v>
      </c>
      <c r="E160" s="30">
        <v>0</v>
      </c>
      <c r="F160" s="30">
        <f t="shared" ref="F160:J160" si="61">F109+F105+F69</f>
        <v>20.691200000000002</v>
      </c>
      <c r="G160" s="30">
        <v>0</v>
      </c>
      <c r="H160" s="30">
        <f t="shared" si="61"/>
        <v>24.970475</v>
      </c>
      <c r="I160" s="30">
        <v>0</v>
      </c>
      <c r="J160" s="30">
        <f t="shared" si="61"/>
        <v>24.993346250000002</v>
      </c>
      <c r="K160" s="30">
        <v>0</v>
      </c>
      <c r="L160" s="30">
        <f>F160+H160+J160</f>
        <v>70.655021250000004</v>
      </c>
      <c r="M160" s="30">
        <f>G160+I160+K160</f>
        <v>0</v>
      </c>
    </row>
    <row r="161" spans="1:13" s="5" customFormat="1" ht="18" customHeight="1" outlineLevel="1" x14ac:dyDescent="0.25">
      <c r="A161" s="31" t="s">
        <v>230</v>
      </c>
      <c r="B161" s="40" t="s">
        <v>231</v>
      </c>
      <c r="C161" s="33" t="s">
        <v>20</v>
      </c>
      <c r="D161" s="30">
        <v>0</v>
      </c>
      <c r="E161" s="30">
        <v>0</v>
      </c>
      <c r="F161" s="30">
        <v>30</v>
      </c>
      <c r="G161" s="30">
        <v>0</v>
      </c>
      <c r="H161" s="30">
        <v>30</v>
      </c>
      <c r="I161" s="30">
        <v>0</v>
      </c>
      <c r="J161" s="30">
        <v>25.5</v>
      </c>
      <c r="K161" s="30">
        <v>0</v>
      </c>
      <c r="L161" s="30" t="s">
        <v>31</v>
      </c>
      <c r="M161" s="30" t="s">
        <v>31</v>
      </c>
    </row>
    <row r="162" spans="1:13" s="5" customFormat="1" ht="18" customHeight="1" outlineLevel="2" x14ac:dyDescent="0.25">
      <c r="A162" s="31" t="s">
        <v>232</v>
      </c>
      <c r="B162" s="36" t="s">
        <v>233</v>
      </c>
      <c r="C162" s="33" t="s">
        <v>20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 t="s">
        <v>31</v>
      </c>
      <c r="M162" s="30" t="s">
        <v>31</v>
      </c>
    </row>
    <row r="163" spans="1:13" s="5" customFormat="1" ht="18" customHeight="1" outlineLevel="1" x14ac:dyDescent="0.25">
      <c r="A163" s="31" t="s">
        <v>234</v>
      </c>
      <c r="B163" s="40" t="s">
        <v>235</v>
      </c>
      <c r="C163" s="33" t="s">
        <v>20</v>
      </c>
      <c r="D163" s="30">
        <v>0</v>
      </c>
      <c r="E163" s="30">
        <v>0</v>
      </c>
      <c r="F163" s="30">
        <v>30</v>
      </c>
      <c r="G163" s="30">
        <v>0</v>
      </c>
      <c r="H163" s="30">
        <v>25.5</v>
      </c>
      <c r="I163" s="30">
        <v>0</v>
      </c>
      <c r="J163" s="30">
        <v>0</v>
      </c>
      <c r="K163" s="30">
        <v>0</v>
      </c>
      <c r="L163" s="30" t="s">
        <v>31</v>
      </c>
      <c r="M163" s="30" t="s">
        <v>31</v>
      </c>
    </row>
    <row r="164" spans="1:13" s="5" customFormat="1" ht="18" customHeight="1" outlineLevel="2" x14ac:dyDescent="0.25">
      <c r="A164" s="31" t="s">
        <v>236</v>
      </c>
      <c r="B164" s="36" t="s">
        <v>237</v>
      </c>
      <c r="C164" s="33" t="s">
        <v>20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 t="s">
        <v>31</v>
      </c>
      <c r="M164" s="30" t="s">
        <v>31</v>
      </c>
    </row>
    <row r="165" spans="1:13" s="5" customFormat="1" ht="31.5" customHeight="1" outlineLevel="1" x14ac:dyDescent="0.25">
      <c r="A165" s="31" t="s">
        <v>238</v>
      </c>
      <c r="B165" s="40" t="s">
        <v>239</v>
      </c>
      <c r="C165" s="29" t="s">
        <v>31</v>
      </c>
      <c r="D165" s="30">
        <f>D163/D160</f>
        <v>0</v>
      </c>
      <c r="E165" s="30">
        <v>0</v>
      </c>
      <c r="F165" s="30">
        <f t="shared" ref="F165:J165" si="62">F163/F160</f>
        <v>1.4498917414166408</v>
      </c>
      <c r="G165" s="30">
        <v>0</v>
      </c>
      <c r="H165" s="30">
        <f t="shared" si="62"/>
        <v>1.0212060443383635</v>
      </c>
      <c r="I165" s="30">
        <v>0</v>
      </c>
      <c r="J165" s="30">
        <f t="shared" si="62"/>
        <v>0</v>
      </c>
      <c r="K165" s="30">
        <v>0</v>
      </c>
      <c r="L165" s="30" t="s">
        <v>31</v>
      </c>
      <c r="M165" s="30" t="s">
        <v>31</v>
      </c>
    </row>
    <row r="166" spans="1:13" s="66" customFormat="1" x14ac:dyDescent="0.25">
      <c r="A166" s="25" t="s">
        <v>240</v>
      </c>
      <c r="B166" s="25"/>
      <c r="C166" s="25"/>
      <c r="D166" s="89"/>
      <c r="E166" s="30">
        <v>0</v>
      </c>
      <c r="F166" s="89"/>
      <c r="G166" s="30">
        <v>0</v>
      </c>
      <c r="H166" s="89"/>
      <c r="I166" s="30">
        <v>0</v>
      </c>
      <c r="J166" s="89"/>
      <c r="K166" s="30">
        <v>0</v>
      </c>
      <c r="L166" s="30">
        <f t="shared" ref="L166:L171" si="63">F166+H166+J166</f>
        <v>0</v>
      </c>
      <c r="M166" s="30">
        <f t="shared" ref="M166:M171" si="64">G166+I166+K166</f>
        <v>0</v>
      </c>
    </row>
    <row r="167" spans="1:13" s="26" customFormat="1" ht="31.5" customHeight="1" x14ac:dyDescent="0.25">
      <c r="A167" s="27" t="s">
        <v>241</v>
      </c>
      <c r="B167" s="28" t="s">
        <v>242</v>
      </c>
      <c r="C167" s="29" t="s">
        <v>20</v>
      </c>
      <c r="D167" s="30">
        <f t="shared" ref="D167:J167" si="65">SUM(D168,D172:D178,D181,D184)</f>
        <v>348</v>
      </c>
      <c r="E167" s="30">
        <v>0</v>
      </c>
      <c r="F167" s="30">
        <f t="shared" si="65"/>
        <v>352.3</v>
      </c>
      <c r="G167" s="30">
        <v>0</v>
      </c>
      <c r="H167" s="30">
        <f t="shared" si="65"/>
        <v>363.2</v>
      </c>
      <c r="I167" s="30">
        <v>0</v>
      </c>
      <c r="J167" s="30">
        <f t="shared" si="65"/>
        <v>364</v>
      </c>
      <c r="K167" s="30">
        <v>0</v>
      </c>
      <c r="L167" s="30">
        <f t="shared" si="63"/>
        <v>1079.5</v>
      </c>
      <c r="M167" s="30">
        <f t="shared" si="64"/>
        <v>0</v>
      </c>
    </row>
    <row r="168" spans="1:13" s="5" customFormat="1" ht="15.75" customHeight="1" outlineLevel="1" x14ac:dyDescent="0.25">
      <c r="A168" s="31" t="s">
        <v>243</v>
      </c>
      <c r="B168" s="32" t="s">
        <v>22</v>
      </c>
      <c r="C168" s="33" t="s">
        <v>20</v>
      </c>
      <c r="D168" s="30">
        <f t="shared" ref="D168:J168" si="66">SUM(D169:D171)</f>
        <v>0</v>
      </c>
      <c r="E168" s="30">
        <v>0</v>
      </c>
      <c r="F168" s="30">
        <f t="shared" si="66"/>
        <v>0</v>
      </c>
      <c r="G168" s="30">
        <v>0</v>
      </c>
      <c r="H168" s="30">
        <f t="shared" si="66"/>
        <v>0</v>
      </c>
      <c r="I168" s="30">
        <v>0</v>
      </c>
      <c r="J168" s="30">
        <f t="shared" si="66"/>
        <v>0</v>
      </c>
      <c r="K168" s="30">
        <v>0</v>
      </c>
      <c r="L168" s="30">
        <f t="shared" si="63"/>
        <v>0</v>
      </c>
      <c r="M168" s="30">
        <f t="shared" si="64"/>
        <v>0</v>
      </c>
    </row>
    <row r="169" spans="1:13" s="5" customFormat="1" ht="31.5" customHeight="1" outlineLevel="2" x14ac:dyDescent="0.25">
      <c r="A169" s="31" t="s">
        <v>244</v>
      </c>
      <c r="B169" s="36" t="s">
        <v>24</v>
      </c>
      <c r="C169" s="33" t="s">
        <v>20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f t="shared" si="63"/>
        <v>0</v>
      </c>
      <c r="M169" s="30">
        <f t="shared" si="64"/>
        <v>0</v>
      </c>
    </row>
    <row r="170" spans="1:13" s="5" customFormat="1" ht="31.5" customHeight="1" outlineLevel="2" x14ac:dyDescent="0.25">
      <c r="A170" s="31" t="s">
        <v>245</v>
      </c>
      <c r="B170" s="36" t="s">
        <v>26</v>
      </c>
      <c r="C170" s="33" t="s">
        <v>20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f t="shared" si="63"/>
        <v>0</v>
      </c>
      <c r="M170" s="30">
        <f t="shared" si="64"/>
        <v>0</v>
      </c>
    </row>
    <row r="171" spans="1:13" s="5" customFormat="1" ht="31.5" customHeight="1" outlineLevel="2" x14ac:dyDescent="0.25">
      <c r="A171" s="31" t="s">
        <v>246</v>
      </c>
      <c r="B171" s="36" t="s">
        <v>28</v>
      </c>
      <c r="C171" s="33" t="s">
        <v>20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f t="shared" si="63"/>
        <v>0</v>
      </c>
      <c r="M171" s="30">
        <f t="shared" si="64"/>
        <v>0</v>
      </c>
    </row>
    <row r="172" spans="1:13" s="5" customFormat="1" ht="15.75" customHeight="1" outlineLevel="1" x14ac:dyDescent="0.25">
      <c r="A172" s="31" t="s">
        <v>247</v>
      </c>
      <c r="B172" s="32" t="s">
        <v>30</v>
      </c>
      <c r="C172" s="33" t="s">
        <v>20</v>
      </c>
      <c r="D172" s="30" t="s">
        <v>31</v>
      </c>
      <c r="E172" s="30" t="s">
        <v>31</v>
      </c>
      <c r="F172" s="30" t="s">
        <v>31</v>
      </c>
      <c r="G172" s="30" t="s">
        <v>31</v>
      </c>
      <c r="H172" s="30" t="s">
        <v>31</v>
      </c>
      <c r="I172" s="30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</row>
    <row r="173" spans="1:13" s="5" customFormat="1" outlineLevel="1" x14ac:dyDescent="0.25">
      <c r="A173" s="31" t="s">
        <v>248</v>
      </c>
      <c r="B173" s="32" t="s">
        <v>33</v>
      </c>
      <c r="C173" s="33" t="s">
        <v>20</v>
      </c>
      <c r="D173" s="30">
        <v>348</v>
      </c>
      <c r="E173" s="30">
        <v>0</v>
      </c>
      <c r="F173" s="30">
        <v>352.3</v>
      </c>
      <c r="G173" s="30">
        <v>0</v>
      </c>
      <c r="H173" s="30">
        <v>363.2</v>
      </c>
      <c r="I173" s="30">
        <v>0</v>
      </c>
      <c r="J173" s="30">
        <v>364</v>
      </c>
      <c r="K173" s="30">
        <v>0</v>
      </c>
      <c r="L173" s="30">
        <f>F173+H173+J173</f>
        <v>1079.5</v>
      </c>
      <c r="M173" s="30">
        <f>G173+I173+K173</f>
        <v>0</v>
      </c>
    </row>
    <row r="174" spans="1:13" s="5" customFormat="1" ht="15.75" customHeight="1" outlineLevel="1" x14ac:dyDescent="0.25">
      <c r="A174" s="31" t="s">
        <v>249</v>
      </c>
      <c r="B174" s="32" t="s">
        <v>35</v>
      </c>
      <c r="C174" s="33" t="s">
        <v>20</v>
      </c>
      <c r="D174" s="30" t="s">
        <v>31</v>
      </c>
      <c r="E174" s="30" t="s">
        <v>31</v>
      </c>
      <c r="F174" s="30" t="s">
        <v>31</v>
      </c>
      <c r="G174" s="30" t="s">
        <v>31</v>
      </c>
      <c r="H174" s="30" t="s">
        <v>31</v>
      </c>
      <c r="I174" s="30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</row>
    <row r="175" spans="1:13" s="5" customFormat="1" outlineLevel="1" x14ac:dyDescent="0.25">
      <c r="A175" s="31" t="s">
        <v>250</v>
      </c>
      <c r="B175" s="32" t="s">
        <v>37</v>
      </c>
      <c r="C175" s="33" t="s">
        <v>20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f t="shared" ref="L175:L176" si="67">F175+H175+J175</f>
        <v>0</v>
      </c>
      <c r="M175" s="30">
        <f t="shared" ref="M175:M176" si="68">G175+I175+K175</f>
        <v>0</v>
      </c>
    </row>
    <row r="176" spans="1:13" s="5" customFormat="1" ht="15.75" customHeight="1" outlineLevel="1" x14ac:dyDescent="0.25">
      <c r="A176" s="31" t="s">
        <v>251</v>
      </c>
      <c r="B176" s="32" t="s">
        <v>39</v>
      </c>
      <c r="C176" s="33" t="s">
        <v>20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f t="shared" si="67"/>
        <v>0</v>
      </c>
      <c r="M176" s="30">
        <f t="shared" si="68"/>
        <v>0</v>
      </c>
    </row>
    <row r="177" spans="1:13" s="5" customFormat="1" ht="15.75" customHeight="1" outlineLevel="1" x14ac:dyDescent="0.25">
      <c r="A177" s="31" t="s">
        <v>252</v>
      </c>
      <c r="B177" s="32" t="s">
        <v>41</v>
      </c>
      <c r="C177" s="33" t="s">
        <v>20</v>
      </c>
      <c r="D177" s="30" t="s">
        <v>31</v>
      </c>
      <c r="E177" s="30" t="s">
        <v>31</v>
      </c>
      <c r="F177" s="30" t="s">
        <v>31</v>
      </c>
      <c r="G177" s="30" t="s">
        <v>31</v>
      </c>
      <c r="H177" s="30" t="s">
        <v>31</v>
      </c>
      <c r="I177" s="30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</row>
    <row r="178" spans="1:13" s="5" customFormat="1" ht="31.5" customHeight="1" outlineLevel="1" x14ac:dyDescent="0.25">
      <c r="A178" s="31" t="s">
        <v>253</v>
      </c>
      <c r="B178" s="34" t="s">
        <v>43</v>
      </c>
      <c r="C178" s="33" t="s">
        <v>20</v>
      </c>
      <c r="D178" s="30" t="s">
        <v>31</v>
      </c>
      <c r="E178" s="30" t="s">
        <v>31</v>
      </c>
      <c r="F178" s="30" t="s">
        <v>31</v>
      </c>
      <c r="G178" s="30" t="s">
        <v>31</v>
      </c>
      <c r="H178" s="30" t="s">
        <v>31</v>
      </c>
      <c r="I178" s="30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</row>
    <row r="179" spans="1:13" s="5" customFormat="1" ht="15.75" customHeight="1" outlineLevel="2" x14ac:dyDescent="0.25">
      <c r="A179" s="31" t="s">
        <v>254</v>
      </c>
      <c r="B179" s="35" t="s">
        <v>45</v>
      </c>
      <c r="C179" s="33" t="s">
        <v>20</v>
      </c>
      <c r="D179" s="30" t="s">
        <v>31</v>
      </c>
      <c r="E179" s="30" t="s">
        <v>31</v>
      </c>
      <c r="F179" s="30" t="s">
        <v>31</v>
      </c>
      <c r="G179" s="30" t="s">
        <v>31</v>
      </c>
      <c r="H179" s="30" t="s">
        <v>31</v>
      </c>
      <c r="I179" s="30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</row>
    <row r="180" spans="1:13" s="5" customFormat="1" ht="15.75" customHeight="1" outlineLevel="2" x14ac:dyDescent="0.25">
      <c r="A180" s="31" t="s">
        <v>255</v>
      </c>
      <c r="B180" s="35" t="s">
        <v>47</v>
      </c>
      <c r="C180" s="33" t="s">
        <v>20</v>
      </c>
      <c r="D180" s="30" t="s">
        <v>31</v>
      </c>
      <c r="E180" s="30" t="s">
        <v>31</v>
      </c>
      <c r="F180" s="30" t="s">
        <v>31</v>
      </c>
      <c r="G180" s="30" t="s">
        <v>31</v>
      </c>
      <c r="H180" s="30" t="s">
        <v>31</v>
      </c>
      <c r="I180" s="30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</row>
    <row r="181" spans="1:13" s="5" customFormat="1" ht="31.5" customHeight="1" outlineLevel="1" x14ac:dyDescent="0.25">
      <c r="A181" s="31" t="s">
        <v>256</v>
      </c>
      <c r="B181" s="40" t="s">
        <v>257</v>
      </c>
      <c r="C181" s="33" t="s">
        <v>20</v>
      </c>
      <c r="D181" s="30">
        <f t="shared" ref="D181:J181" si="69">SUM(D182:D183)</f>
        <v>0</v>
      </c>
      <c r="E181" s="30">
        <v>0</v>
      </c>
      <c r="F181" s="30">
        <f t="shared" si="69"/>
        <v>0</v>
      </c>
      <c r="G181" s="30">
        <v>0</v>
      </c>
      <c r="H181" s="30">
        <f t="shared" si="69"/>
        <v>0</v>
      </c>
      <c r="I181" s="30">
        <v>0</v>
      </c>
      <c r="J181" s="30">
        <f t="shared" si="69"/>
        <v>0</v>
      </c>
      <c r="K181" s="30">
        <v>0</v>
      </c>
      <c r="L181" s="30">
        <f t="shared" ref="L181:L192" si="70">F181+H181+J181</f>
        <v>0</v>
      </c>
      <c r="M181" s="30">
        <f t="shared" ref="M181:M192" si="71">G181+I181+K181</f>
        <v>0</v>
      </c>
    </row>
    <row r="182" spans="1:13" s="5" customFormat="1" ht="15.75" customHeight="1" outlineLevel="2" x14ac:dyDescent="0.25">
      <c r="A182" s="31" t="s">
        <v>258</v>
      </c>
      <c r="B182" s="36" t="s">
        <v>259</v>
      </c>
      <c r="C182" s="33" t="s">
        <v>20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f t="shared" si="70"/>
        <v>0</v>
      </c>
      <c r="M182" s="30">
        <f t="shared" si="71"/>
        <v>0</v>
      </c>
    </row>
    <row r="183" spans="1:13" s="5" customFormat="1" ht="31.5" customHeight="1" outlineLevel="2" x14ac:dyDescent="0.25">
      <c r="A183" s="31" t="s">
        <v>260</v>
      </c>
      <c r="B183" s="36" t="s">
        <v>261</v>
      </c>
      <c r="C183" s="33" t="s">
        <v>20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f t="shared" si="70"/>
        <v>0</v>
      </c>
      <c r="M183" s="30">
        <f t="shared" si="71"/>
        <v>0</v>
      </c>
    </row>
    <row r="184" spans="1:13" s="5" customFormat="1" outlineLevel="1" x14ac:dyDescent="0.25">
      <c r="A184" s="31" t="s">
        <v>262</v>
      </c>
      <c r="B184" s="32" t="s">
        <v>49</v>
      </c>
      <c r="C184" s="33" t="s">
        <v>20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f t="shared" si="70"/>
        <v>0</v>
      </c>
      <c r="M184" s="30">
        <f t="shared" si="71"/>
        <v>0</v>
      </c>
    </row>
    <row r="185" spans="1:13" s="26" customFormat="1" x14ac:dyDescent="0.25">
      <c r="A185" s="27" t="s">
        <v>263</v>
      </c>
      <c r="B185" s="28" t="s">
        <v>264</v>
      </c>
      <c r="C185" s="29" t="s">
        <v>20</v>
      </c>
      <c r="D185" s="30">
        <f t="shared" ref="D185:J185" si="72">SUM(D186:D187,D191:D196,D198:D202)</f>
        <v>348</v>
      </c>
      <c r="E185" s="30">
        <v>0</v>
      </c>
      <c r="F185" s="30">
        <f t="shared" si="72"/>
        <v>333.9</v>
      </c>
      <c r="G185" s="30">
        <v>0</v>
      </c>
      <c r="H185" s="30">
        <f t="shared" si="72"/>
        <v>340.09999999999997</v>
      </c>
      <c r="I185" s="30">
        <v>0</v>
      </c>
      <c r="J185" s="30">
        <f t="shared" si="72"/>
        <v>341</v>
      </c>
      <c r="K185" s="30">
        <v>0</v>
      </c>
      <c r="L185" s="30">
        <f>F185+H185+J185</f>
        <v>1015</v>
      </c>
      <c r="M185" s="30">
        <f t="shared" si="71"/>
        <v>0</v>
      </c>
    </row>
    <row r="186" spans="1:13" s="5" customFormat="1" outlineLevel="1" x14ac:dyDescent="0.25">
      <c r="A186" s="31" t="s">
        <v>265</v>
      </c>
      <c r="B186" s="40" t="s">
        <v>266</v>
      </c>
      <c r="C186" s="33" t="s">
        <v>20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f t="shared" si="70"/>
        <v>0</v>
      </c>
      <c r="M186" s="30">
        <f t="shared" si="71"/>
        <v>0</v>
      </c>
    </row>
    <row r="187" spans="1:13" s="5" customFormat="1" outlineLevel="1" x14ac:dyDescent="0.25">
      <c r="A187" s="31" t="s">
        <v>267</v>
      </c>
      <c r="B187" s="40" t="s">
        <v>268</v>
      </c>
      <c r="C187" s="33" t="s">
        <v>20</v>
      </c>
      <c r="D187" s="30">
        <f t="shared" ref="D187:J187" si="73">SUM(D188:D190)</f>
        <v>16.8</v>
      </c>
      <c r="E187" s="30">
        <v>0</v>
      </c>
      <c r="F187" s="30">
        <f t="shared" si="73"/>
        <v>16.899999999999999</v>
      </c>
      <c r="G187" s="30">
        <v>0</v>
      </c>
      <c r="H187" s="30">
        <f t="shared" si="73"/>
        <v>17.5</v>
      </c>
      <c r="I187" s="30">
        <v>0</v>
      </c>
      <c r="J187" s="30">
        <f t="shared" si="73"/>
        <v>17.5</v>
      </c>
      <c r="K187" s="30">
        <v>0</v>
      </c>
      <c r="L187" s="30">
        <f t="shared" si="70"/>
        <v>51.9</v>
      </c>
      <c r="M187" s="30">
        <f t="shared" si="71"/>
        <v>0</v>
      </c>
    </row>
    <row r="188" spans="1:13" s="5" customFormat="1" ht="15.75" customHeight="1" outlineLevel="2" x14ac:dyDescent="0.25">
      <c r="A188" s="31" t="s">
        <v>269</v>
      </c>
      <c r="B188" s="36" t="s">
        <v>270</v>
      </c>
      <c r="C188" s="33" t="s">
        <v>20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f t="shared" si="70"/>
        <v>0</v>
      </c>
      <c r="M188" s="30">
        <f t="shared" si="71"/>
        <v>0</v>
      </c>
    </row>
    <row r="189" spans="1:13" s="5" customFormat="1" ht="15.75" customHeight="1" outlineLevel="2" x14ac:dyDescent="0.25">
      <c r="A189" s="31" t="s">
        <v>271</v>
      </c>
      <c r="B189" s="36" t="s">
        <v>272</v>
      </c>
      <c r="C189" s="33" t="s">
        <v>20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f t="shared" si="70"/>
        <v>0</v>
      </c>
      <c r="M189" s="30">
        <f t="shared" si="71"/>
        <v>0</v>
      </c>
    </row>
    <row r="190" spans="1:13" s="5" customFormat="1" ht="15.75" customHeight="1" outlineLevel="2" x14ac:dyDescent="0.25">
      <c r="A190" s="31" t="s">
        <v>273</v>
      </c>
      <c r="B190" s="36" t="s">
        <v>274</v>
      </c>
      <c r="C190" s="33" t="s">
        <v>20</v>
      </c>
      <c r="D190" s="30">
        <v>16.8</v>
      </c>
      <c r="E190" s="30">
        <v>0</v>
      </c>
      <c r="F190" s="30">
        <v>16.899999999999999</v>
      </c>
      <c r="G190" s="30">
        <v>0</v>
      </c>
      <c r="H190" s="30">
        <v>17.5</v>
      </c>
      <c r="I190" s="30">
        <v>0</v>
      </c>
      <c r="J190" s="30">
        <v>17.5</v>
      </c>
      <c r="K190" s="30">
        <v>0</v>
      </c>
      <c r="L190" s="30">
        <f t="shared" si="70"/>
        <v>51.9</v>
      </c>
      <c r="M190" s="30">
        <f t="shared" si="71"/>
        <v>0</v>
      </c>
    </row>
    <row r="191" spans="1:13" s="5" customFormat="1" ht="31.5" outlineLevel="1" x14ac:dyDescent="0.25">
      <c r="A191" s="31" t="s">
        <v>275</v>
      </c>
      <c r="B191" s="40" t="s">
        <v>276</v>
      </c>
      <c r="C191" s="33" t="s">
        <v>20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f t="shared" si="70"/>
        <v>0</v>
      </c>
      <c r="M191" s="30">
        <f t="shared" si="71"/>
        <v>0</v>
      </c>
    </row>
    <row r="192" spans="1:13" s="5" customFormat="1" ht="31.5" outlineLevel="1" x14ac:dyDescent="0.25">
      <c r="A192" s="31" t="s">
        <v>277</v>
      </c>
      <c r="B192" s="40" t="s">
        <v>278</v>
      </c>
      <c r="C192" s="33" t="s">
        <v>20</v>
      </c>
      <c r="D192" s="30">
        <v>195.4</v>
      </c>
      <c r="E192" s="30">
        <v>0</v>
      </c>
      <c r="F192" s="30">
        <v>168.1</v>
      </c>
      <c r="G192" s="30">
        <v>0</v>
      </c>
      <c r="H192" s="30">
        <v>168.2</v>
      </c>
      <c r="I192" s="30">
        <v>0</v>
      </c>
      <c r="J192" s="30">
        <v>164</v>
      </c>
      <c r="K192" s="30">
        <v>0</v>
      </c>
      <c r="L192" s="30">
        <f t="shared" si="70"/>
        <v>500.29999999999995</v>
      </c>
      <c r="M192" s="30">
        <f t="shared" si="71"/>
        <v>0</v>
      </c>
    </row>
    <row r="193" spans="1:13" s="5" customFormat="1" outlineLevel="1" x14ac:dyDescent="0.25">
      <c r="A193" s="31" t="s">
        <v>279</v>
      </c>
      <c r="B193" s="40" t="s">
        <v>280</v>
      </c>
      <c r="C193" s="33" t="s">
        <v>20</v>
      </c>
      <c r="D193" s="30" t="s">
        <v>31</v>
      </c>
      <c r="E193" s="30" t="s">
        <v>31</v>
      </c>
      <c r="F193" s="30" t="s">
        <v>31</v>
      </c>
      <c r="G193" s="30" t="s">
        <v>31</v>
      </c>
      <c r="H193" s="30" t="s">
        <v>31</v>
      </c>
      <c r="I193" s="30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</row>
    <row r="194" spans="1:13" s="5" customFormat="1" outlineLevel="1" x14ac:dyDescent="0.25">
      <c r="A194" s="31" t="s">
        <v>281</v>
      </c>
      <c r="B194" s="40" t="s">
        <v>282</v>
      </c>
      <c r="C194" s="33" t="s">
        <v>20</v>
      </c>
      <c r="D194" s="30">
        <v>45.8</v>
      </c>
      <c r="E194" s="30">
        <v>0</v>
      </c>
      <c r="F194" s="30">
        <v>51.8</v>
      </c>
      <c r="G194" s="30">
        <v>0</v>
      </c>
      <c r="H194" s="30">
        <v>53.8</v>
      </c>
      <c r="I194" s="30">
        <v>0</v>
      </c>
      <c r="J194" s="30">
        <v>56</v>
      </c>
      <c r="K194" s="30">
        <v>0</v>
      </c>
      <c r="L194" s="30">
        <f t="shared" ref="L194:L219" si="74">F194+H194+J194</f>
        <v>161.6</v>
      </c>
      <c r="M194" s="30">
        <f t="shared" ref="M194:M219" si="75">G194+I194+K194</f>
        <v>0</v>
      </c>
    </row>
    <row r="195" spans="1:13" s="5" customFormat="1" outlineLevel="1" x14ac:dyDescent="0.25">
      <c r="A195" s="31" t="s">
        <v>283</v>
      </c>
      <c r="B195" s="40" t="s">
        <v>284</v>
      </c>
      <c r="C195" s="33" t="s">
        <v>20</v>
      </c>
      <c r="D195" s="30">
        <v>13.9</v>
      </c>
      <c r="E195" s="30">
        <v>0</v>
      </c>
      <c r="F195" s="30">
        <v>15.8</v>
      </c>
      <c r="G195" s="30">
        <v>0</v>
      </c>
      <c r="H195" s="30">
        <v>16.399999999999999</v>
      </c>
      <c r="I195" s="30">
        <v>0</v>
      </c>
      <c r="J195" s="30">
        <v>17.100000000000001</v>
      </c>
      <c r="K195" s="30">
        <v>0</v>
      </c>
      <c r="L195" s="30">
        <f t="shared" si="74"/>
        <v>49.300000000000004</v>
      </c>
      <c r="M195" s="30">
        <f t="shared" si="75"/>
        <v>0</v>
      </c>
    </row>
    <row r="196" spans="1:13" s="5" customFormat="1" outlineLevel="1" x14ac:dyDescent="0.25">
      <c r="A196" s="31" t="s">
        <v>285</v>
      </c>
      <c r="B196" s="40" t="s">
        <v>286</v>
      </c>
      <c r="C196" s="33" t="s">
        <v>20</v>
      </c>
      <c r="D196" s="30">
        <v>21</v>
      </c>
      <c r="E196" s="30">
        <v>0</v>
      </c>
      <c r="F196" s="30">
        <v>25.2</v>
      </c>
      <c r="G196" s="30">
        <v>0</v>
      </c>
      <c r="H196" s="30">
        <v>26.7</v>
      </c>
      <c r="I196" s="30">
        <v>0</v>
      </c>
      <c r="J196" s="30">
        <v>27.4</v>
      </c>
      <c r="K196" s="30">
        <v>0</v>
      </c>
      <c r="L196" s="30">
        <f t="shared" si="74"/>
        <v>79.3</v>
      </c>
      <c r="M196" s="30">
        <f t="shared" si="75"/>
        <v>0</v>
      </c>
    </row>
    <row r="197" spans="1:13" s="5" customFormat="1" ht="15.75" customHeight="1" outlineLevel="2" x14ac:dyDescent="0.25">
      <c r="A197" s="31" t="s">
        <v>287</v>
      </c>
      <c r="B197" s="36" t="s">
        <v>288</v>
      </c>
      <c r="C197" s="33" t="s">
        <v>20</v>
      </c>
      <c r="D197" s="30">
        <v>0</v>
      </c>
      <c r="E197" s="30">
        <v>0</v>
      </c>
      <c r="F197" s="30">
        <v>2.5</v>
      </c>
      <c r="G197" s="30">
        <v>0</v>
      </c>
      <c r="H197" s="30">
        <v>2.7</v>
      </c>
      <c r="I197" s="30">
        <v>0</v>
      </c>
      <c r="J197" s="30">
        <v>2.8</v>
      </c>
      <c r="K197" s="30">
        <v>0</v>
      </c>
      <c r="L197" s="30">
        <f t="shared" si="74"/>
        <v>8</v>
      </c>
      <c r="M197" s="30">
        <f t="shared" si="75"/>
        <v>0</v>
      </c>
    </row>
    <row r="198" spans="1:13" s="5" customFormat="1" outlineLevel="1" x14ac:dyDescent="0.25">
      <c r="A198" s="31" t="s">
        <v>289</v>
      </c>
      <c r="B198" s="40" t="s">
        <v>290</v>
      </c>
      <c r="C198" s="33" t="s">
        <v>20</v>
      </c>
      <c r="D198" s="30">
        <v>31.1</v>
      </c>
      <c r="E198" s="30">
        <v>0</v>
      </c>
      <c r="F198" s="30">
        <v>31.2</v>
      </c>
      <c r="G198" s="30">
        <v>0</v>
      </c>
      <c r="H198" s="30">
        <v>32.4</v>
      </c>
      <c r="I198" s="30">
        <v>0</v>
      </c>
      <c r="J198" s="30">
        <v>33.700000000000003</v>
      </c>
      <c r="K198" s="30">
        <v>0</v>
      </c>
      <c r="L198" s="30">
        <f t="shared" si="74"/>
        <v>97.3</v>
      </c>
      <c r="M198" s="30">
        <f t="shared" si="75"/>
        <v>0</v>
      </c>
    </row>
    <row r="199" spans="1:13" s="5" customFormat="1" outlineLevel="1" x14ac:dyDescent="0.25">
      <c r="A199" s="31" t="s">
        <v>291</v>
      </c>
      <c r="B199" s="40" t="s">
        <v>292</v>
      </c>
      <c r="C199" s="33" t="s">
        <v>20</v>
      </c>
      <c r="D199" s="30">
        <v>3.8</v>
      </c>
      <c r="E199" s="30">
        <v>0</v>
      </c>
      <c r="F199" s="30">
        <v>4.7</v>
      </c>
      <c r="G199" s="30">
        <v>0</v>
      </c>
      <c r="H199" s="30">
        <v>4.9000000000000004</v>
      </c>
      <c r="I199" s="30">
        <v>0</v>
      </c>
      <c r="J199" s="30">
        <v>5.0999999999999996</v>
      </c>
      <c r="K199" s="30">
        <v>0</v>
      </c>
      <c r="L199" s="30">
        <f t="shared" si="74"/>
        <v>14.700000000000001</v>
      </c>
      <c r="M199" s="30">
        <f t="shared" si="75"/>
        <v>0</v>
      </c>
    </row>
    <row r="200" spans="1:13" s="5" customFormat="1" outlineLevel="1" x14ac:dyDescent="0.25">
      <c r="A200" s="31" t="s">
        <v>293</v>
      </c>
      <c r="B200" s="40" t="s">
        <v>294</v>
      </c>
      <c r="C200" s="33" t="s">
        <v>20</v>
      </c>
      <c r="D200" s="30">
        <v>20.2</v>
      </c>
      <c r="E200" s="30">
        <v>0</v>
      </c>
      <c r="F200" s="30">
        <v>20.2</v>
      </c>
      <c r="G200" s="30">
        <v>0</v>
      </c>
      <c r="H200" s="30">
        <v>20.2</v>
      </c>
      <c r="I200" s="30">
        <v>0</v>
      </c>
      <c r="J200" s="30">
        <v>20.2</v>
      </c>
      <c r="K200" s="30">
        <v>0</v>
      </c>
      <c r="L200" s="30">
        <f t="shared" si="74"/>
        <v>60.599999999999994</v>
      </c>
      <c r="M200" s="30">
        <f t="shared" si="75"/>
        <v>0</v>
      </c>
    </row>
    <row r="201" spans="1:13" s="5" customFormat="1" ht="31.5" outlineLevel="1" x14ac:dyDescent="0.25">
      <c r="A201" s="31" t="s">
        <v>295</v>
      </c>
      <c r="B201" s="40" t="s">
        <v>296</v>
      </c>
      <c r="C201" s="33" t="s">
        <v>20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f t="shared" si="74"/>
        <v>0</v>
      </c>
      <c r="M201" s="30">
        <f t="shared" si="75"/>
        <v>0</v>
      </c>
    </row>
    <row r="202" spans="1:13" s="5" customFormat="1" outlineLevel="1" x14ac:dyDescent="0.25">
      <c r="A202" s="31" t="s">
        <v>297</v>
      </c>
      <c r="B202" s="40" t="s">
        <v>298</v>
      </c>
      <c r="C202" s="33" t="s">
        <v>20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f t="shared" si="74"/>
        <v>0</v>
      </c>
      <c r="M202" s="30">
        <f t="shared" si="75"/>
        <v>0</v>
      </c>
    </row>
    <row r="203" spans="1:13" s="26" customFormat="1" ht="26.25" customHeight="1" x14ac:dyDescent="0.25">
      <c r="A203" s="27" t="s">
        <v>299</v>
      </c>
      <c r="B203" s="28" t="s">
        <v>300</v>
      </c>
      <c r="C203" s="29" t="s">
        <v>20</v>
      </c>
      <c r="D203" s="30">
        <f t="shared" ref="D203:J203" si="76">SUM(D204:D205,D209)</f>
        <v>0</v>
      </c>
      <c r="E203" s="30">
        <v>0</v>
      </c>
      <c r="F203" s="30">
        <f t="shared" si="76"/>
        <v>0</v>
      </c>
      <c r="G203" s="30">
        <v>0</v>
      </c>
      <c r="H203" s="30">
        <f t="shared" si="76"/>
        <v>0</v>
      </c>
      <c r="I203" s="30">
        <v>0</v>
      </c>
      <c r="J203" s="30">
        <f t="shared" si="76"/>
        <v>0</v>
      </c>
      <c r="K203" s="30">
        <v>0</v>
      </c>
      <c r="L203" s="30">
        <f t="shared" si="74"/>
        <v>0</v>
      </c>
      <c r="M203" s="30">
        <f t="shared" si="75"/>
        <v>0</v>
      </c>
    </row>
    <row r="204" spans="1:13" s="5" customFormat="1" outlineLevel="1" x14ac:dyDescent="0.25">
      <c r="A204" s="31" t="s">
        <v>301</v>
      </c>
      <c r="B204" s="40" t="s">
        <v>302</v>
      </c>
      <c r="C204" s="33" t="s">
        <v>20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f t="shared" si="74"/>
        <v>0</v>
      </c>
      <c r="M204" s="30">
        <f t="shared" si="75"/>
        <v>0</v>
      </c>
    </row>
    <row r="205" spans="1:13" s="5" customFormat="1" ht="15.75" customHeight="1" outlineLevel="1" x14ac:dyDescent="0.25">
      <c r="A205" s="31" t="s">
        <v>303</v>
      </c>
      <c r="B205" s="40" t="s">
        <v>304</v>
      </c>
      <c r="C205" s="33" t="s">
        <v>20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f t="shared" si="74"/>
        <v>0</v>
      </c>
      <c r="M205" s="30">
        <f t="shared" si="75"/>
        <v>0</v>
      </c>
    </row>
    <row r="206" spans="1:13" s="5" customFormat="1" ht="34.5" customHeight="1" outlineLevel="2" x14ac:dyDescent="0.25">
      <c r="A206" s="31" t="s">
        <v>305</v>
      </c>
      <c r="B206" s="36" t="s">
        <v>306</v>
      </c>
      <c r="C206" s="33" t="s">
        <v>20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f t="shared" si="74"/>
        <v>0</v>
      </c>
      <c r="M206" s="30">
        <f t="shared" si="75"/>
        <v>0</v>
      </c>
    </row>
    <row r="207" spans="1:13" s="5" customFormat="1" ht="15.75" customHeight="1" outlineLevel="3" x14ac:dyDescent="0.25">
      <c r="A207" s="31" t="s">
        <v>307</v>
      </c>
      <c r="B207" s="38" t="s">
        <v>308</v>
      </c>
      <c r="C207" s="33" t="s">
        <v>20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f t="shared" si="74"/>
        <v>0</v>
      </c>
      <c r="M207" s="30">
        <f t="shared" si="75"/>
        <v>0</v>
      </c>
    </row>
    <row r="208" spans="1:13" s="5" customFormat="1" ht="15.75" customHeight="1" outlineLevel="3" x14ac:dyDescent="0.25">
      <c r="A208" s="31" t="s">
        <v>309</v>
      </c>
      <c r="B208" s="38" t="s">
        <v>310</v>
      </c>
      <c r="C208" s="33" t="s">
        <v>20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f t="shared" si="74"/>
        <v>0</v>
      </c>
      <c r="M208" s="30">
        <f t="shared" si="75"/>
        <v>0</v>
      </c>
    </row>
    <row r="209" spans="1:13" s="5" customFormat="1" outlineLevel="1" x14ac:dyDescent="0.25">
      <c r="A209" s="31" t="s">
        <v>311</v>
      </c>
      <c r="B209" s="40" t="s">
        <v>312</v>
      </c>
      <c r="C209" s="33" t="s">
        <v>20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f t="shared" si="74"/>
        <v>0</v>
      </c>
      <c r="M209" s="30">
        <f t="shared" si="75"/>
        <v>0</v>
      </c>
    </row>
    <row r="210" spans="1:13" s="26" customFormat="1" x14ac:dyDescent="0.25">
      <c r="A210" s="27" t="s">
        <v>313</v>
      </c>
      <c r="B210" s="28" t="s">
        <v>314</v>
      </c>
      <c r="C210" s="29" t="s">
        <v>20</v>
      </c>
      <c r="D210" s="30">
        <f>D211</f>
        <v>0</v>
      </c>
      <c r="E210" s="30">
        <f t="shared" ref="E210:K210" si="77">E211</f>
        <v>0</v>
      </c>
      <c r="F210" s="30">
        <f t="shared" si="77"/>
        <v>47.58</v>
      </c>
      <c r="G210" s="30">
        <f t="shared" si="77"/>
        <v>0</v>
      </c>
      <c r="H210" s="30">
        <f t="shared" si="77"/>
        <v>22.754974999999988</v>
      </c>
      <c r="I210" s="30">
        <f t="shared" si="77"/>
        <v>0</v>
      </c>
      <c r="J210" s="30">
        <f t="shared" si="77"/>
        <v>0.48</v>
      </c>
      <c r="K210" s="30">
        <f t="shared" si="77"/>
        <v>0</v>
      </c>
      <c r="L210" s="30">
        <f t="shared" si="74"/>
        <v>70.81497499999999</v>
      </c>
      <c r="M210" s="30">
        <f t="shared" si="75"/>
        <v>0</v>
      </c>
    </row>
    <row r="211" spans="1:13" s="5" customFormat="1" outlineLevel="1" x14ac:dyDescent="0.25">
      <c r="A211" s="31" t="s">
        <v>315</v>
      </c>
      <c r="B211" s="40" t="s">
        <v>316</v>
      </c>
      <c r="C211" s="33" t="s">
        <v>20</v>
      </c>
      <c r="D211" s="30">
        <f>D212+D213</f>
        <v>0</v>
      </c>
      <c r="E211" s="30">
        <f t="shared" ref="E211:K211" si="78">E212+E213</f>
        <v>0</v>
      </c>
      <c r="F211" s="30">
        <f t="shared" si="78"/>
        <v>47.58</v>
      </c>
      <c r="G211" s="30">
        <f t="shared" si="78"/>
        <v>0</v>
      </c>
      <c r="H211" s="30">
        <f t="shared" si="78"/>
        <v>22.754974999999988</v>
      </c>
      <c r="I211" s="30">
        <f t="shared" si="78"/>
        <v>0</v>
      </c>
      <c r="J211" s="30">
        <f t="shared" si="78"/>
        <v>0.48</v>
      </c>
      <c r="K211" s="30">
        <f t="shared" si="78"/>
        <v>0</v>
      </c>
      <c r="L211" s="30">
        <f t="shared" si="74"/>
        <v>70.81497499999999</v>
      </c>
      <c r="M211" s="30">
        <f t="shared" si="75"/>
        <v>0</v>
      </c>
    </row>
    <row r="212" spans="1:13" s="5" customFormat="1" ht="15.75" customHeight="1" outlineLevel="2" x14ac:dyDescent="0.25">
      <c r="A212" s="31" t="s">
        <v>317</v>
      </c>
      <c r="B212" s="36" t="s">
        <v>318</v>
      </c>
      <c r="C212" s="33" t="s">
        <v>20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f t="shared" si="74"/>
        <v>0</v>
      </c>
      <c r="M212" s="30">
        <f t="shared" si="75"/>
        <v>0</v>
      </c>
    </row>
    <row r="213" spans="1:13" s="5" customFormat="1" ht="15.75" customHeight="1" outlineLevel="2" x14ac:dyDescent="0.25">
      <c r="A213" s="31" t="s">
        <v>319</v>
      </c>
      <c r="B213" s="36" t="s">
        <v>320</v>
      </c>
      <c r="C213" s="33" t="s">
        <v>20</v>
      </c>
      <c r="D213" s="30">
        <f>D373</f>
        <v>0</v>
      </c>
      <c r="E213" s="30">
        <f t="shared" ref="E213:K213" si="79">E373</f>
        <v>0</v>
      </c>
      <c r="F213" s="30">
        <f t="shared" si="79"/>
        <v>47.58</v>
      </c>
      <c r="G213" s="30">
        <f t="shared" si="79"/>
        <v>0</v>
      </c>
      <c r="H213" s="30">
        <f t="shared" si="79"/>
        <v>22.754974999999988</v>
      </c>
      <c r="I213" s="30">
        <f t="shared" si="79"/>
        <v>0</v>
      </c>
      <c r="J213" s="30">
        <f t="shared" si="79"/>
        <v>0.48</v>
      </c>
      <c r="K213" s="30">
        <f t="shared" si="79"/>
        <v>0</v>
      </c>
      <c r="L213" s="30">
        <f t="shared" si="74"/>
        <v>70.81497499999999</v>
      </c>
      <c r="M213" s="30">
        <f t="shared" si="75"/>
        <v>0</v>
      </c>
    </row>
    <row r="214" spans="1:13" s="5" customFormat="1" ht="31.5" customHeight="1" outlineLevel="2" x14ac:dyDescent="0.25">
      <c r="A214" s="31" t="s">
        <v>321</v>
      </c>
      <c r="B214" s="36" t="s">
        <v>322</v>
      </c>
      <c r="C214" s="33" t="s">
        <v>20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f t="shared" si="74"/>
        <v>0</v>
      </c>
      <c r="M214" s="30">
        <f t="shared" si="75"/>
        <v>0</v>
      </c>
    </row>
    <row r="215" spans="1:13" s="5" customFormat="1" ht="15.75" customHeight="1" outlineLevel="2" x14ac:dyDescent="0.25">
      <c r="A215" s="31" t="s">
        <v>323</v>
      </c>
      <c r="B215" s="36" t="s">
        <v>324</v>
      </c>
      <c r="C215" s="33" t="s">
        <v>20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f t="shared" si="74"/>
        <v>0</v>
      </c>
      <c r="M215" s="30">
        <f t="shared" si="75"/>
        <v>0</v>
      </c>
    </row>
    <row r="216" spans="1:13" s="5" customFormat="1" ht="15.75" customHeight="1" outlineLevel="2" x14ac:dyDescent="0.25">
      <c r="A216" s="31" t="s">
        <v>325</v>
      </c>
      <c r="B216" s="36" t="s">
        <v>326</v>
      </c>
      <c r="C216" s="33" t="s">
        <v>20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f t="shared" si="74"/>
        <v>0</v>
      </c>
      <c r="M216" s="30">
        <f t="shared" si="75"/>
        <v>0</v>
      </c>
    </row>
    <row r="217" spans="1:13" s="5" customFormat="1" ht="15.75" customHeight="1" outlineLevel="2" x14ac:dyDescent="0.25">
      <c r="A217" s="31" t="s">
        <v>327</v>
      </c>
      <c r="B217" s="36" t="s">
        <v>328</v>
      </c>
      <c r="C217" s="33" t="s">
        <v>20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f t="shared" si="74"/>
        <v>0</v>
      </c>
      <c r="M217" s="30">
        <f t="shared" si="75"/>
        <v>0</v>
      </c>
    </row>
    <row r="218" spans="1:13" s="5" customFormat="1" outlineLevel="1" x14ac:dyDescent="0.25">
      <c r="A218" s="31" t="s">
        <v>329</v>
      </c>
      <c r="B218" s="40" t="s">
        <v>330</v>
      </c>
      <c r="C218" s="33" t="s">
        <v>20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f t="shared" si="74"/>
        <v>0</v>
      </c>
      <c r="M218" s="30">
        <f t="shared" si="75"/>
        <v>0</v>
      </c>
    </row>
    <row r="219" spans="1:13" s="5" customFormat="1" outlineLevel="1" x14ac:dyDescent="0.25">
      <c r="A219" s="31" t="s">
        <v>331</v>
      </c>
      <c r="B219" s="40" t="s">
        <v>332</v>
      </c>
      <c r="C219" s="33" t="s">
        <v>20</v>
      </c>
      <c r="D219" s="30">
        <v>8.5476799995376496E-5</v>
      </c>
      <c r="E219" s="30">
        <v>0</v>
      </c>
      <c r="F219" s="30">
        <v>8.5076800132810604E-5</v>
      </c>
      <c r="G219" s="30">
        <v>0</v>
      </c>
      <c r="H219" s="30">
        <v>3.4400045478832908E-8</v>
      </c>
      <c r="I219" s="30">
        <v>0</v>
      </c>
      <c r="J219" s="30">
        <v>3.4399818105157465E-8</v>
      </c>
      <c r="K219" s="30">
        <v>0</v>
      </c>
      <c r="L219" s="30">
        <f t="shared" si="74"/>
        <v>8.5145599996394594E-5</v>
      </c>
      <c r="M219" s="30">
        <f t="shared" si="75"/>
        <v>0</v>
      </c>
    </row>
    <row r="220" spans="1:13" s="5" customFormat="1" outlineLevel="1" x14ac:dyDescent="0.25">
      <c r="A220" s="31" t="s">
        <v>333</v>
      </c>
      <c r="B220" s="40" t="s">
        <v>112</v>
      </c>
      <c r="C220" s="29" t="s">
        <v>31</v>
      </c>
      <c r="D220" s="29" t="s">
        <v>31</v>
      </c>
      <c r="E220" s="29" t="s">
        <v>31</v>
      </c>
      <c r="F220" s="29" t="s">
        <v>31</v>
      </c>
      <c r="G220" s="29" t="s">
        <v>31</v>
      </c>
      <c r="H220" s="29" t="s">
        <v>31</v>
      </c>
      <c r="I220" s="29" t="s">
        <v>31</v>
      </c>
      <c r="J220" s="29" t="s">
        <v>31</v>
      </c>
      <c r="K220" s="29" t="s">
        <v>31</v>
      </c>
      <c r="L220" s="29" t="s">
        <v>31</v>
      </c>
      <c r="M220" s="29" t="s">
        <v>31</v>
      </c>
    </row>
    <row r="221" spans="1:13" s="5" customFormat="1" ht="31.5" customHeight="1" outlineLevel="2" x14ac:dyDescent="0.25">
      <c r="A221" s="31" t="s">
        <v>334</v>
      </c>
      <c r="B221" s="40" t="s">
        <v>335</v>
      </c>
      <c r="C221" s="33" t="s">
        <v>20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f t="shared" ref="L221:L250" si="80">F221+H221+J221</f>
        <v>0</v>
      </c>
      <c r="M221" s="30">
        <f t="shared" ref="M221:M250" si="81">G221+I221+K221</f>
        <v>0</v>
      </c>
    </row>
    <row r="222" spans="1:13" s="26" customFormat="1" x14ac:dyDescent="0.25">
      <c r="A222" s="27" t="s">
        <v>336</v>
      </c>
      <c r="B222" s="28" t="s">
        <v>337</v>
      </c>
      <c r="C222" s="29" t="s">
        <v>20</v>
      </c>
      <c r="D222" s="30">
        <f t="shared" ref="D222:J222" si="82">SUM(D223:D224,D228:D229,D232:D234)</f>
        <v>0</v>
      </c>
      <c r="E222" s="30">
        <v>0</v>
      </c>
      <c r="F222" s="30">
        <f t="shared" si="82"/>
        <v>28.088000000000001</v>
      </c>
      <c r="G222" s="30">
        <v>0</v>
      </c>
      <c r="H222" s="30">
        <f t="shared" si="82"/>
        <v>0</v>
      </c>
      <c r="I222" s="30">
        <v>0</v>
      </c>
      <c r="J222" s="30">
        <f t="shared" si="82"/>
        <v>0</v>
      </c>
      <c r="K222" s="30">
        <v>0</v>
      </c>
      <c r="L222" s="30">
        <f t="shared" si="80"/>
        <v>28.088000000000001</v>
      </c>
      <c r="M222" s="30">
        <f t="shared" si="81"/>
        <v>0</v>
      </c>
    </row>
    <row r="223" spans="1:13" s="5" customFormat="1" outlineLevel="1" x14ac:dyDescent="0.25">
      <c r="A223" s="31" t="s">
        <v>338</v>
      </c>
      <c r="B223" s="40" t="s">
        <v>339</v>
      </c>
      <c r="C223" s="33" t="s">
        <v>20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f t="shared" si="80"/>
        <v>0</v>
      </c>
      <c r="M223" s="30">
        <f t="shared" si="81"/>
        <v>0</v>
      </c>
    </row>
    <row r="224" spans="1:13" s="5" customFormat="1" outlineLevel="1" x14ac:dyDescent="0.25">
      <c r="A224" s="31" t="s">
        <v>340</v>
      </c>
      <c r="B224" s="40" t="s">
        <v>341</v>
      </c>
      <c r="C224" s="33" t="s">
        <v>20</v>
      </c>
      <c r="D224" s="30">
        <f t="shared" ref="D224:J224" si="83">SUM(D225:D227)</f>
        <v>0</v>
      </c>
      <c r="E224" s="30">
        <v>0</v>
      </c>
      <c r="F224" s="30">
        <f>SUM(F225:F227)</f>
        <v>28.088000000000001</v>
      </c>
      <c r="G224" s="30">
        <v>0</v>
      </c>
      <c r="H224" s="30">
        <f t="shared" si="83"/>
        <v>0</v>
      </c>
      <c r="I224" s="30">
        <v>0</v>
      </c>
      <c r="J224" s="30">
        <f t="shared" si="83"/>
        <v>0</v>
      </c>
      <c r="K224" s="30">
        <v>0</v>
      </c>
      <c r="L224" s="30">
        <f t="shared" si="80"/>
        <v>28.088000000000001</v>
      </c>
      <c r="M224" s="30">
        <f t="shared" si="81"/>
        <v>0</v>
      </c>
    </row>
    <row r="225" spans="1:13" s="5" customFormat="1" ht="15.75" customHeight="1" outlineLevel="2" x14ac:dyDescent="0.25">
      <c r="A225" s="31" t="s">
        <v>342</v>
      </c>
      <c r="B225" s="36" t="s">
        <v>343</v>
      </c>
      <c r="C225" s="33" t="s">
        <v>20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f t="shared" si="80"/>
        <v>0</v>
      </c>
      <c r="M225" s="30">
        <f t="shared" si="81"/>
        <v>0</v>
      </c>
    </row>
    <row r="226" spans="1:13" s="5" customFormat="1" ht="15.75" customHeight="1" outlineLevel="2" x14ac:dyDescent="0.25">
      <c r="A226" s="31" t="s">
        <v>344</v>
      </c>
      <c r="B226" s="36" t="s">
        <v>345</v>
      </c>
      <c r="C226" s="33" t="s">
        <v>20</v>
      </c>
      <c r="D226" s="30">
        <v>0</v>
      </c>
      <c r="E226" s="30">
        <v>0</v>
      </c>
      <c r="F226" s="30">
        <v>28.088000000000001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f t="shared" si="80"/>
        <v>28.088000000000001</v>
      </c>
      <c r="M226" s="30">
        <f t="shared" si="81"/>
        <v>0</v>
      </c>
    </row>
    <row r="227" spans="1:13" s="5" customFormat="1" ht="15.75" customHeight="1" outlineLevel="2" x14ac:dyDescent="0.25">
      <c r="A227" s="31" t="s">
        <v>346</v>
      </c>
      <c r="B227" s="36" t="s">
        <v>347</v>
      </c>
      <c r="C227" s="33" t="s">
        <v>20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f t="shared" si="80"/>
        <v>0</v>
      </c>
      <c r="M227" s="30">
        <f t="shared" si="81"/>
        <v>0</v>
      </c>
    </row>
    <row r="228" spans="1:13" s="5" customFormat="1" outlineLevel="1" x14ac:dyDescent="0.25">
      <c r="A228" s="31" t="s">
        <v>348</v>
      </c>
      <c r="B228" s="40" t="s">
        <v>349</v>
      </c>
      <c r="C228" s="33" t="s">
        <v>20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f t="shared" si="80"/>
        <v>0</v>
      </c>
      <c r="M228" s="30">
        <f t="shared" si="81"/>
        <v>0</v>
      </c>
    </row>
    <row r="229" spans="1:13" s="5" customFormat="1" ht="16.5" customHeight="1" outlineLevel="1" x14ac:dyDescent="0.25">
      <c r="A229" s="31" t="s">
        <v>350</v>
      </c>
      <c r="B229" s="40" t="s">
        <v>351</v>
      </c>
      <c r="C229" s="33" t="s">
        <v>20</v>
      </c>
      <c r="D229" s="30">
        <f t="shared" ref="D229:J229" si="84">SUM(D230:D231)</f>
        <v>0</v>
      </c>
      <c r="E229" s="30">
        <v>0</v>
      </c>
      <c r="F229" s="30">
        <f t="shared" si="84"/>
        <v>0</v>
      </c>
      <c r="G229" s="30">
        <v>0</v>
      </c>
      <c r="H229" s="30">
        <f t="shared" si="84"/>
        <v>0</v>
      </c>
      <c r="I229" s="30">
        <v>0</v>
      </c>
      <c r="J229" s="30">
        <f t="shared" si="84"/>
        <v>0</v>
      </c>
      <c r="K229" s="30">
        <v>0</v>
      </c>
      <c r="L229" s="30">
        <f t="shared" si="80"/>
        <v>0</v>
      </c>
      <c r="M229" s="30">
        <f t="shared" si="81"/>
        <v>0</v>
      </c>
    </row>
    <row r="230" spans="1:13" s="5" customFormat="1" ht="15.75" customHeight="1" outlineLevel="2" x14ac:dyDescent="0.25">
      <c r="A230" s="31" t="s">
        <v>352</v>
      </c>
      <c r="B230" s="36" t="s">
        <v>353</v>
      </c>
      <c r="C230" s="33" t="s">
        <v>20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f t="shared" si="80"/>
        <v>0</v>
      </c>
      <c r="M230" s="30">
        <f t="shared" si="81"/>
        <v>0</v>
      </c>
    </row>
    <row r="231" spans="1:13" s="5" customFormat="1" ht="15.75" customHeight="1" outlineLevel="2" x14ac:dyDescent="0.25">
      <c r="A231" s="31" t="s">
        <v>354</v>
      </c>
      <c r="B231" s="36" t="s">
        <v>355</v>
      </c>
      <c r="C231" s="33" t="s">
        <v>20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f t="shared" si="80"/>
        <v>0</v>
      </c>
      <c r="M231" s="30">
        <f t="shared" si="81"/>
        <v>0</v>
      </c>
    </row>
    <row r="232" spans="1:13" s="5" customFormat="1" outlineLevel="1" x14ac:dyDescent="0.25">
      <c r="A232" s="31" t="s">
        <v>356</v>
      </c>
      <c r="B232" s="40" t="s">
        <v>357</v>
      </c>
      <c r="C232" s="33" t="s">
        <v>20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f t="shared" si="80"/>
        <v>0</v>
      </c>
      <c r="M232" s="30">
        <f t="shared" si="81"/>
        <v>0</v>
      </c>
    </row>
    <row r="233" spans="1:13" s="5" customFormat="1" outlineLevel="1" x14ac:dyDescent="0.25">
      <c r="A233" s="31" t="s">
        <v>358</v>
      </c>
      <c r="B233" s="40" t="s">
        <v>359</v>
      </c>
      <c r="C233" s="33" t="s">
        <v>20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f t="shared" si="80"/>
        <v>0</v>
      </c>
      <c r="M233" s="30">
        <f t="shared" si="81"/>
        <v>0</v>
      </c>
    </row>
    <row r="234" spans="1:13" s="5" customFormat="1" outlineLevel="1" x14ac:dyDescent="0.25">
      <c r="A234" s="31" t="s">
        <v>360</v>
      </c>
      <c r="B234" s="40" t="s">
        <v>361</v>
      </c>
      <c r="C234" s="33" t="s">
        <v>20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f t="shared" si="80"/>
        <v>0</v>
      </c>
      <c r="M234" s="30">
        <f t="shared" si="81"/>
        <v>0</v>
      </c>
    </row>
    <row r="235" spans="1:13" s="26" customFormat="1" x14ac:dyDescent="0.25">
      <c r="A235" s="27" t="s">
        <v>362</v>
      </c>
      <c r="B235" s="28" t="s">
        <v>363</v>
      </c>
      <c r="C235" s="29" t="s">
        <v>20</v>
      </c>
      <c r="D235" s="30">
        <f t="shared" ref="D235:J235" si="85">SUM(D236,D240:D241)</f>
        <v>-2.9103830456733704E-14</v>
      </c>
      <c r="E235" s="30">
        <v>0</v>
      </c>
      <c r="F235" s="30">
        <f t="shared" si="85"/>
        <v>6.921254680491984E-13</v>
      </c>
      <c r="G235" s="30">
        <v>0</v>
      </c>
      <c r="H235" s="30">
        <f t="shared" si="85"/>
        <v>4.5000000000000346</v>
      </c>
      <c r="I235" s="30">
        <v>0</v>
      </c>
      <c r="J235" s="30">
        <f t="shared" si="85"/>
        <v>25.5</v>
      </c>
      <c r="K235" s="30">
        <v>0</v>
      </c>
      <c r="L235" s="30">
        <f t="shared" si="80"/>
        <v>30.000000000000725</v>
      </c>
      <c r="M235" s="30">
        <f t="shared" si="81"/>
        <v>0</v>
      </c>
    </row>
    <row r="236" spans="1:13" s="5" customFormat="1" outlineLevel="1" x14ac:dyDescent="0.25">
      <c r="A236" s="31" t="s">
        <v>364</v>
      </c>
      <c r="B236" s="40" t="s">
        <v>365</v>
      </c>
      <c r="C236" s="33" t="s">
        <v>20</v>
      </c>
      <c r="D236" s="30">
        <f t="shared" ref="D236:J236" si="86">SUM(D237:D239)</f>
        <v>0</v>
      </c>
      <c r="E236" s="30">
        <v>0</v>
      </c>
      <c r="F236" s="30">
        <f t="shared" si="86"/>
        <v>0</v>
      </c>
      <c r="G236" s="30">
        <v>0</v>
      </c>
      <c r="H236" s="30">
        <f t="shared" si="86"/>
        <v>4.5</v>
      </c>
      <c r="I236" s="30">
        <v>0</v>
      </c>
      <c r="J236" s="30">
        <f t="shared" si="86"/>
        <v>25.5</v>
      </c>
      <c r="K236" s="30">
        <v>0</v>
      </c>
      <c r="L236" s="30">
        <f t="shared" si="80"/>
        <v>30</v>
      </c>
      <c r="M236" s="30">
        <f t="shared" si="81"/>
        <v>0</v>
      </c>
    </row>
    <row r="237" spans="1:13" s="5" customFormat="1" ht="15.75" customHeight="1" outlineLevel="2" x14ac:dyDescent="0.25">
      <c r="A237" s="31" t="s">
        <v>366</v>
      </c>
      <c r="B237" s="36" t="s">
        <v>343</v>
      </c>
      <c r="C237" s="33" t="s">
        <v>20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f t="shared" si="80"/>
        <v>0</v>
      </c>
      <c r="M237" s="30">
        <f t="shared" si="81"/>
        <v>0</v>
      </c>
    </row>
    <row r="238" spans="1:13" s="5" customFormat="1" ht="15.75" customHeight="1" outlineLevel="2" x14ac:dyDescent="0.25">
      <c r="A238" s="31" t="s">
        <v>367</v>
      </c>
      <c r="B238" s="36" t="s">
        <v>345</v>
      </c>
      <c r="C238" s="33" t="s">
        <v>20</v>
      </c>
      <c r="D238" s="30">
        <v>0</v>
      </c>
      <c r="E238" s="30">
        <v>0</v>
      </c>
      <c r="F238" s="30">
        <v>0</v>
      </c>
      <c r="G238" s="30">
        <v>0</v>
      </c>
      <c r="H238" s="30">
        <v>4.5</v>
      </c>
      <c r="I238" s="30">
        <v>0</v>
      </c>
      <c r="J238" s="30">
        <v>25.5</v>
      </c>
      <c r="K238" s="30">
        <v>0</v>
      </c>
      <c r="L238" s="30">
        <f t="shared" si="80"/>
        <v>30</v>
      </c>
      <c r="M238" s="30">
        <f t="shared" si="81"/>
        <v>0</v>
      </c>
    </row>
    <row r="239" spans="1:13" s="5" customFormat="1" ht="15.75" customHeight="1" outlineLevel="2" x14ac:dyDescent="0.25">
      <c r="A239" s="31" t="s">
        <v>368</v>
      </c>
      <c r="B239" s="36" t="s">
        <v>347</v>
      </c>
      <c r="C239" s="33" t="s">
        <v>20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f t="shared" si="80"/>
        <v>0</v>
      </c>
      <c r="M239" s="30">
        <f t="shared" si="81"/>
        <v>0</v>
      </c>
    </row>
    <row r="240" spans="1:13" s="5" customFormat="1" outlineLevel="1" x14ac:dyDescent="0.25">
      <c r="A240" s="31" t="s">
        <v>369</v>
      </c>
      <c r="B240" s="40" t="s">
        <v>224</v>
      </c>
      <c r="C240" s="33" t="s">
        <v>20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f t="shared" si="80"/>
        <v>0</v>
      </c>
      <c r="M240" s="30">
        <f t="shared" si="81"/>
        <v>0</v>
      </c>
    </row>
    <row r="241" spans="1:13" s="5" customFormat="1" outlineLevel="1" x14ac:dyDescent="0.25">
      <c r="A241" s="31" t="s">
        <v>370</v>
      </c>
      <c r="B241" s="40" t="s">
        <v>371</v>
      </c>
      <c r="C241" s="33" t="s">
        <v>20</v>
      </c>
      <c r="D241" s="30">
        <v>-2.9103830456733704E-14</v>
      </c>
      <c r="E241" s="30">
        <v>0</v>
      </c>
      <c r="F241" s="30">
        <v>6.921254680491984E-13</v>
      </c>
      <c r="G241" s="30">
        <v>0</v>
      </c>
      <c r="H241" s="30">
        <v>3.4560798667371272E-14</v>
      </c>
      <c r="I241" s="30">
        <v>0</v>
      </c>
      <c r="J241" s="30">
        <v>0</v>
      </c>
      <c r="K241" s="30">
        <v>0</v>
      </c>
      <c r="L241" s="30">
        <f t="shared" si="80"/>
        <v>7.266862667165697E-13</v>
      </c>
      <c r="M241" s="30">
        <f t="shared" si="81"/>
        <v>0</v>
      </c>
    </row>
    <row r="242" spans="1:13" s="26" customFormat="1" ht="31.5" x14ac:dyDescent="0.25">
      <c r="A242" s="27" t="s">
        <v>372</v>
      </c>
      <c r="B242" s="28" t="s">
        <v>373</v>
      </c>
      <c r="C242" s="29" t="s">
        <v>20</v>
      </c>
      <c r="D242" s="30">
        <f t="shared" ref="D242:J242" si="87">D167-D185</f>
        <v>0</v>
      </c>
      <c r="E242" s="30">
        <v>0</v>
      </c>
      <c r="F242" s="30">
        <f>F167-F185</f>
        <v>18.400000000000034</v>
      </c>
      <c r="G242" s="30">
        <v>0</v>
      </c>
      <c r="H242" s="30">
        <f t="shared" si="87"/>
        <v>23.100000000000023</v>
      </c>
      <c r="I242" s="30">
        <v>0</v>
      </c>
      <c r="J242" s="30">
        <f t="shared" si="87"/>
        <v>23</v>
      </c>
      <c r="K242" s="30">
        <v>0</v>
      </c>
      <c r="L242" s="30">
        <f t="shared" si="80"/>
        <v>64.500000000000057</v>
      </c>
      <c r="M242" s="30">
        <f t="shared" si="81"/>
        <v>0</v>
      </c>
    </row>
    <row r="243" spans="1:13" s="26" customFormat="1" ht="31.5" x14ac:dyDescent="0.25">
      <c r="A243" s="27" t="s">
        <v>374</v>
      </c>
      <c r="B243" s="28" t="s">
        <v>375</v>
      </c>
      <c r="C243" s="29" t="s">
        <v>20</v>
      </c>
      <c r="D243" s="30">
        <f>SUM(D244:D245)</f>
        <v>-8.5476799995376496E-5</v>
      </c>
      <c r="E243" s="30">
        <v>0</v>
      </c>
      <c r="F243" s="30">
        <f t="shared" ref="F243:J243" si="88">SUM(F244:F245)</f>
        <v>-8.5076800132810604E-5</v>
      </c>
      <c r="G243" s="30">
        <v>0</v>
      </c>
      <c r="H243" s="30">
        <f t="shared" si="88"/>
        <v>-3.4400045478832908E-8</v>
      </c>
      <c r="I243" s="30">
        <v>0</v>
      </c>
      <c r="J243" s="30">
        <f t="shared" si="88"/>
        <v>-3.4399818105157465E-8</v>
      </c>
      <c r="K243" s="30">
        <v>0</v>
      </c>
      <c r="L243" s="30">
        <f t="shared" si="80"/>
        <v>-8.5145599996394594E-5</v>
      </c>
      <c r="M243" s="30">
        <f t="shared" si="81"/>
        <v>0</v>
      </c>
    </row>
    <row r="244" spans="1:13" s="44" customFormat="1" outlineLevel="1" x14ac:dyDescent="0.25">
      <c r="A244" s="41" t="s">
        <v>376</v>
      </c>
      <c r="B244" s="42" t="s">
        <v>377</v>
      </c>
      <c r="C244" s="43" t="s">
        <v>20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f t="shared" si="80"/>
        <v>0</v>
      </c>
      <c r="M244" s="30">
        <f t="shared" si="81"/>
        <v>0</v>
      </c>
    </row>
    <row r="245" spans="1:13" s="44" customFormat="1" outlineLevel="1" x14ac:dyDescent="0.25">
      <c r="A245" s="41" t="s">
        <v>378</v>
      </c>
      <c r="B245" s="42" t="s">
        <v>379</v>
      </c>
      <c r="C245" s="43" t="s">
        <v>20</v>
      </c>
      <c r="D245" s="30">
        <v>-8.5476799995376496E-5</v>
      </c>
      <c r="E245" s="30">
        <v>0</v>
      </c>
      <c r="F245" s="30">
        <v>-8.5076800132810604E-5</v>
      </c>
      <c r="G245" s="30">
        <v>0</v>
      </c>
      <c r="H245" s="30">
        <v>-3.4400045478832908E-8</v>
      </c>
      <c r="I245" s="30">
        <v>0</v>
      </c>
      <c r="J245" s="30">
        <v>-3.4399818105157465E-8</v>
      </c>
      <c r="K245" s="30">
        <v>0</v>
      </c>
      <c r="L245" s="30">
        <f t="shared" si="80"/>
        <v>-8.5145599996394594E-5</v>
      </c>
      <c r="M245" s="30">
        <f t="shared" si="81"/>
        <v>0</v>
      </c>
    </row>
    <row r="246" spans="1:13" s="26" customFormat="1" ht="31.5" x14ac:dyDescent="0.25">
      <c r="A246" s="27" t="s">
        <v>380</v>
      </c>
      <c r="B246" s="28" t="s">
        <v>381</v>
      </c>
      <c r="C246" s="29" t="s">
        <v>20</v>
      </c>
      <c r="D246" s="30">
        <f t="shared" ref="D246:J246" si="89">SUM(D247:D248)</f>
        <v>0</v>
      </c>
      <c r="E246" s="30">
        <v>0</v>
      </c>
      <c r="F246" s="30">
        <f t="shared" si="89"/>
        <v>0</v>
      </c>
      <c r="G246" s="30">
        <v>0</v>
      </c>
      <c r="H246" s="30">
        <f t="shared" si="89"/>
        <v>0</v>
      </c>
      <c r="I246" s="30">
        <v>0</v>
      </c>
      <c r="J246" s="30">
        <f t="shared" si="89"/>
        <v>0</v>
      </c>
      <c r="K246" s="30">
        <v>0</v>
      </c>
      <c r="L246" s="30">
        <f t="shared" si="80"/>
        <v>0</v>
      </c>
      <c r="M246" s="30">
        <f t="shared" si="81"/>
        <v>0</v>
      </c>
    </row>
    <row r="247" spans="1:13" s="44" customFormat="1" outlineLevel="1" x14ac:dyDescent="0.25">
      <c r="A247" s="41" t="s">
        <v>382</v>
      </c>
      <c r="B247" s="42" t="s">
        <v>383</v>
      </c>
      <c r="C247" s="43" t="s">
        <v>20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f t="shared" si="80"/>
        <v>0</v>
      </c>
      <c r="M247" s="30">
        <f t="shared" si="81"/>
        <v>0</v>
      </c>
    </row>
    <row r="248" spans="1:13" s="44" customFormat="1" outlineLevel="1" x14ac:dyDescent="0.25">
      <c r="A248" s="41" t="s">
        <v>384</v>
      </c>
      <c r="B248" s="42" t="s">
        <v>385</v>
      </c>
      <c r="C248" s="43" t="s">
        <v>20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f t="shared" si="80"/>
        <v>0</v>
      </c>
      <c r="M248" s="30">
        <f t="shared" si="81"/>
        <v>0</v>
      </c>
    </row>
    <row r="249" spans="1:13" s="26" customFormat="1" x14ac:dyDescent="0.25">
      <c r="A249" s="27" t="s">
        <v>386</v>
      </c>
      <c r="B249" s="28" t="s">
        <v>387</v>
      </c>
      <c r="C249" s="29" t="s">
        <v>20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f t="shared" si="80"/>
        <v>0</v>
      </c>
      <c r="M249" s="30">
        <f t="shared" si="81"/>
        <v>0</v>
      </c>
    </row>
    <row r="250" spans="1:13" s="26" customFormat="1" ht="31.5" x14ac:dyDescent="0.25">
      <c r="A250" s="27" t="s">
        <v>388</v>
      </c>
      <c r="B250" s="28" t="s">
        <v>389</v>
      </c>
      <c r="C250" s="29" t="s">
        <v>20</v>
      </c>
      <c r="D250" s="30">
        <f t="shared" ref="D250:J250" si="90">D242+D243+D246+D249</f>
        <v>-8.5476799995376496E-5</v>
      </c>
      <c r="E250" s="30">
        <v>0</v>
      </c>
      <c r="F250" s="30">
        <f t="shared" si="90"/>
        <v>18.399914923199901</v>
      </c>
      <c r="G250" s="30">
        <v>0</v>
      </c>
      <c r="H250" s="30">
        <f t="shared" si="90"/>
        <v>23.099999965599977</v>
      </c>
      <c r="I250" s="30">
        <v>0</v>
      </c>
      <c r="J250" s="30">
        <f t="shared" si="90"/>
        <v>22.999999965600182</v>
      </c>
      <c r="K250" s="30">
        <v>0</v>
      </c>
      <c r="L250" s="30">
        <f t="shared" si="80"/>
        <v>64.49991485440006</v>
      </c>
      <c r="M250" s="30">
        <f t="shared" si="81"/>
        <v>0</v>
      </c>
    </row>
    <row r="251" spans="1:13" s="26" customFormat="1" x14ac:dyDescent="0.25">
      <c r="A251" s="27" t="s">
        <v>390</v>
      </c>
      <c r="B251" s="28" t="s">
        <v>391</v>
      </c>
      <c r="C251" s="29" t="s">
        <v>20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29" t="s">
        <v>31</v>
      </c>
      <c r="M251" s="29" t="s">
        <v>31</v>
      </c>
    </row>
    <row r="252" spans="1:13" s="26" customFormat="1" x14ac:dyDescent="0.25">
      <c r="A252" s="27" t="s">
        <v>392</v>
      </c>
      <c r="B252" s="28" t="s">
        <v>393</v>
      </c>
      <c r="C252" s="29" t="s">
        <v>20</v>
      </c>
      <c r="D252" s="30">
        <f t="shared" ref="D252:J252" si="91">D251+D250</f>
        <v>-8.5476799995376496E-5</v>
      </c>
      <c r="E252" s="30">
        <v>0</v>
      </c>
      <c r="F252" s="30">
        <f t="shared" si="91"/>
        <v>18.399914923199901</v>
      </c>
      <c r="G252" s="30">
        <v>0</v>
      </c>
      <c r="H252" s="30">
        <f t="shared" si="91"/>
        <v>23.099999965599977</v>
      </c>
      <c r="I252" s="30">
        <v>0</v>
      </c>
      <c r="J252" s="30">
        <f t="shared" si="91"/>
        <v>22.999999965600182</v>
      </c>
      <c r="K252" s="30">
        <v>0</v>
      </c>
      <c r="L252" s="29" t="s">
        <v>31</v>
      </c>
      <c r="M252" s="29" t="s">
        <v>31</v>
      </c>
    </row>
    <row r="253" spans="1:13" s="26" customFormat="1" x14ac:dyDescent="0.25">
      <c r="A253" s="27" t="s">
        <v>394</v>
      </c>
      <c r="B253" s="28" t="s">
        <v>112</v>
      </c>
      <c r="C253" s="29" t="s">
        <v>31</v>
      </c>
      <c r="D253" s="29" t="s">
        <v>31</v>
      </c>
      <c r="E253" s="29" t="s">
        <v>31</v>
      </c>
      <c r="F253" s="29" t="s">
        <v>31</v>
      </c>
      <c r="G253" s="29" t="s">
        <v>31</v>
      </c>
      <c r="H253" s="29" t="s">
        <v>31</v>
      </c>
      <c r="I253" s="29" t="s">
        <v>31</v>
      </c>
      <c r="J253" s="29" t="s">
        <v>31</v>
      </c>
      <c r="K253" s="29" t="s">
        <v>31</v>
      </c>
      <c r="L253" s="29" t="s">
        <v>31</v>
      </c>
      <c r="M253" s="29" t="s">
        <v>31</v>
      </c>
    </row>
    <row r="254" spans="1:13" s="5" customFormat="1" x14ac:dyDescent="0.25">
      <c r="A254" s="27" t="s">
        <v>395</v>
      </c>
      <c r="B254" s="37" t="s">
        <v>396</v>
      </c>
      <c r="C254" s="29" t="s">
        <v>20</v>
      </c>
      <c r="D254" s="30">
        <f t="shared" ref="D254:J254" si="92">SUM(D255,D263,D265,D267,D269,D281,D271,D273,D275)</f>
        <v>0</v>
      </c>
      <c r="E254" s="30">
        <v>0</v>
      </c>
      <c r="F254" s="30">
        <f t="shared" si="92"/>
        <v>0</v>
      </c>
      <c r="G254" s="30">
        <v>0</v>
      </c>
      <c r="H254" s="30">
        <f t="shared" si="92"/>
        <v>0</v>
      </c>
      <c r="I254" s="30">
        <v>0</v>
      </c>
      <c r="J254" s="30">
        <f t="shared" si="92"/>
        <v>0</v>
      </c>
      <c r="K254" s="30">
        <v>0</v>
      </c>
      <c r="L254" s="29" t="s">
        <v>31</v>
      </c>
      <c r="M254" s="29" t="s">
        <v>31</v>
      </c>
    </row>
    <row r="255" spans="1:13" s="5" customFormat="1" ht="31.5" customHeight="1" outlineLevel="1" x14ac:dyDescent="0.25">
      <c r="A255" s="31" t="s">
        <v>397</v>
      </c>
      <c r="B255" s="36" t="s">
        <v>398</v>
      </c>
      <c r="C255" s="33" t="s">
        <v>20</v>
      </c>
      <c r="D255" s="30">
        <f t="shared" ref="D255:J255" si="93">SUM(D257,D259,D261)</f>
        <v>0</v>
      </c>
      <c r="E255" s="30">
        <v>0</v>
      </c>
      <c r="F255" s="30">
        <f t="shared" si="93"/>
        <v>0</v>
      </c>
      <c r="G255" s="30">
        <v>0</v>
      </c>
      <c r="H255" s="30">
        <f t="shared" si="93"/>
        <v>0</v>
      </c>
      <c r="I255" s="30">
        <v>0</v>
      </c>
      <c r="J255" s="30">
        <f t="shared" si="93"/>
        <v>0</v>
      </c>
      <c r="K255" s="30">
        <v>0</v>
      </c>
      <c r="L255" s="29" t="s">
        <v>31</v>
      </c>
      <c r="M255" s="29" t="s">
        <v>31</v>
      </c>
    </row>
    <row r="256" spans="1:13" s="5" customFormat="1" ht="15.75" customHeight="1" outlineLevel="2" x14ac:dyDescent="0.25">
      <c r="A256" s="31" t="s">
        <v>399</v>
      </c>
      <c r="B256" s="38" t="s">
        <v>400</v>
      </c>
      <c r="C256" s="33" t="s">
        <v>20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29" t="s">
        <v>31</v>
      </c>
      <c r="M256" s="29" t="s">
        <v>31</v>
      </c>
    </row>
    <row r="257" spans="1:13" s="5" customFormat="1" ht="31.5" customHeight="1" outlineLevel="2" x14ac:dyDescent="0.25">
      <c r="A257" s="31" t="s">
        <v>401</v>
      </c>
      <c r="B257" s="38" t="s">
        <v>402</v>
      </c>
      <c r="C257" s="33" t="s">
        <v>20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29" t="s">
        <v>31</v>
      </c>
      <c r="M257" s="29" t="s">
        <v>31</v>
      </c>
    </row>
    <row r="258" spans="1:13" s="5" customFormat="1" ht="15.75" customHeight="1" outlineLevel="2" x14ac:dyDescent="0.25">
      <c r="A258" s="31" t="s">
        <v>403</v>
      </c>
      <c r="B258" s="39" t="s">
        <v>400</v>
      </c>
      <c r="C258" s="33" t="s">
        <v>20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29" t="s">
        <v>31</v>
      </c>
      <c r="M258" s="29" t="s">
        <v>31</v>
      </c>
    </row>
    <row r="259" spans="1:13" s="5" customFormat="1" ht="31.5" customHeight="1" outlineLevel="2" x14ac:dyDescent="0.25">
      <c r="A259" s="31" t="s">
        <v>404</v>
      </c>
      <c r="B259" s="38" t="s">
        <v>26</v>
      </c>
      <c r="C259" s="33" t="s">
        <v>20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29" t="s">
        <v>31</v>
      </c>
      <c r="M259" s="29" t="s">
        <v>31</v>
      </c>
    </row>
    <row r="260" spans="1:13" s="5" customFormat="1" ht="15.75" customHeight="1" outlineLevel="2" x14ac:dyDescent="0.25">
      <c r="A260" s="31" t="s">
        <v>405</v>
      </c>
      <c r="B260" s="39" t="s">
        <v>400</v>
      </c>
      <c r="C260" s="33" t="s">
        <v>20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29" t="s">
        <v>31</v>
      </c>
      <c r="M260" s="29" t="s">
        <v>31</v>
      </c>
    </row>
    <row r="261" spans="1:13" s="5" customFormat="1" ht="31.5" customHeight="1" outlineLevel="2" x14ac:dyDescent="0.25">
      <c r="A261" s="31" t="s">
        <v>406</v>
      </c>
      <c r="B261" s="38" t="s">
        <v>28</v>
      </c>
      <c r="C261" s="33" t="s">
        <v>20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29" t="s">
        <v>31</v>
      </c>
      <c r="M261" s="29" t="s">
        <v>31</v>
      </c>
    </row>
    <row r="262" spans="1:13" s="5" customFormat="1" ht="15.75" customHeight="1" outlineLevel="2" x14ac:dyDescent="0.25">
      <c r="A262" s="31" t="s">
        <v>407</v>
      </c>
      <c r="B262" s="39" t="s">
        <v>400</v>
      </c>
      <c r="C262" s="33" t="s">
        <v>20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29" t="s">
        <v>31</v>
      </c>
      <c r="M262" s="29" t="s">
        <v>31</v>
      </c>
    </row>
    <row r="263" spans="1:13" s="5" customFormat="1" ht="15.75" customHeight="1" outlineLevel="1" x14ac:dyDescent="0.25">
      <c r="A263" s="31" t="s">
        <v>408</v>
      </c>
      <c r="B263" s="36" t="s">
        <v>409</v>
      </c>
      <c r="C263" s="33" t="s">
        <v>20</v>
      </c>
      <c r="D263" s="30" t="s">
        <v>31</v>
      </c>
      <c r="E263" s="30" t="s">
        <v>31</v>
      </c>
      <c r="F263" s="30" t="s">
        <v>31</v>
      </c>
      <c r="G263" s="30" t="s">
        <v>31</v>
      </c>
      <c r="H263" s="30" t="s">
        <v>31</v>
      </c>
      <c r="I263" s="30" t="s">
        <v>31</v>
      </c>
      <c r="J263" s="30" t="s">
        <v>31</v>
      </c>
      <c r="K263" s="30" t="s">
        <v>31</v>
      </c>
      <c r="L263" s="29" t="s">
        <v>31</v>
      </c>
      <c r="M263" s="29" t="s">
        <v>31</v>
      </c>
    </row>
    <row r="264" spans="1:13" s="5" customFormat="1" ht="15.75" customHeight="1" outlineLevel="2" x14ac:dyDescent="0.25">
      <c r="A264" s="31" t="s">
        <v>410</v>
      </c>
      <c r="B264" s="38" t="s">
        <v>400</v>
      </c>
      <c r="C264" s="33" t="s">
        <v>20</v>
      </c>
      <c r="D264" s="30" t="s">
        <v>31</v>
      </c>
      <c r="E264" s="30" t="s">
        <v>31</v>
      </c>
      <c r="F264" s="30" t="s">
        <v>31</v>
      </c>
      <c r="G264" s="30" t="s">
        <v>31</v>
      </c>
      <c r="H264" s="30" t="s">
        <v>31</v>
      </c>
      <c r="I264" s="30" t="s">
        <v>31</v>
      </c>
      <c r="J264" s="30" t="s">
        <v>31</v>
      </c>
      <c r="K264" s="30" t="s">
        <v>31</v>
      </c>
      <c r="L264" s="29" t="s">
        <v>31</v>
      </c>
      <c r="M264" s="29" t="s">
        <v>31</v>
      </c>
    </row>
    <row r="265" spans="1:13" s="5" customFormat="1" outlineLevel="1" x14ac:dyDescent="0.25">
      <c r="A265" s="31" t="s">
        <v>411</v>
      </c>
      <c r="B265" s="35" t="s">
        <v>412</v>
      </c>
      <c r="C265" s="33" t="s">
        <v>20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29" t="s">
        <v>31</v>
      </c>
      <c r="M265" s="29" t="s">
        <v>31</v>
      </c>
    </row>
    <row r="266" spans="1:13" s="5" customFormat="1" ht="15.75" customHeight="1" outlineLevel="2" x14ac:dyDescent="0.25">
      <c r="A266" s="31" t="s">
        <v>413</v>
      </c>
      <c r="B266" s="38" t="s">
        <v>400</v>
      </c>
      <c r="C266" s="33" t="s">
        <v>20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29" t="s">
        <v>31</v>
      </c>
      <c r="M266" s="29" t="s">
        <v>31</v>
      </c>
    </row>
    <row r="267" spans="1:13" s="5" customFormat="1" ht="15.75" customHeight="1" outlineLevel="1" x14ac:dyDescent="0.25">
      <c r="A267" s="31" t="s">
        <v>414</v>
      </c>
      <c r="B267" s="35" t="s">
        <v>415</v>
      </c>
      <c r="C267" s="33" t="s">
        <v>20</v>
      </c>
      <c r="D267" s="30" t="s">
        <v>31</v>
      </c>
      <c r="E267" s="30" t="s">
        <v>31</v>
      </c>
      <c r="F267" s="30" t="s">
        <v>31</v>
      </c>
      <c r="G267" s="30" t="s">
        <v>31</v>
      </c>
      <c r="H267" s="30" t="s">
        <v>31</v>
      </c>
      <c r="I267" s="30" t="s">
        <v>31</v>
      </c>
      <c r="J267" s="30" t="s">
        <v>31</v>
      </c>
      <c r="K267" s="30" t="s">
        <v>31</v>
      </c>
      <c r="L267" s="29" t="s">
        <v>31</v>
      </c>
      <c r="M267" s="29" t="s">
        <v>31</v>
      </c>
    </row>
    <row r="268" spans="1:13" s="5" customFormat="1" ht="15.75" customHeight="1" outlineLevel="2" x14ac:dyDescent="0.25">
      <c r="A268" s="31" t="s">
        <v>416</v>
      </c>
      <c r="B268" s="38" t="s">
        <v>400</v>
      </c>
      <c r="C268" s="33" t="s">
        <v>20</v>
      </c>
      <c r="D268" s="30" t="s">
        <v>31</v>
      </c>
      <c r="E268" s="30" t="s">
        <v>31</v>
      </c>
      <c r="F268" s="30" t="s">
        <v>31</v>
      </c>
      <c r="G268" s="30" t="s">
        <v>31</v>
      </c>
      <c r="H268" s="30" t="s">
        <v>31</v>
      </c>
      <c r="I268" s="30" t="s">
        <v>31</v>
      </c>
      <c r="J268" s="30" t="s">
        <v>31</v>
      </c>
      <c r="K268" s="30" t="s">
        <v>31</v>
      </c>
      <c r="L268" s="29" t="s">
        <v>31</v>
      </c>
      <c r="M268" s="29" t="s">
        <v>31</v>
      </c>
    </row>
    <row r="269" spans="1:13" s="5" customFormat="1" outlineLevel="1" x14ac:dyDescent="0.25">
      <c r="A269" s="31" t="s">
        <v>417</v>
      </c>
      <c r="B269" s="35" t="s">
        <v>418</v>
      </c>
      <c r="C269" s="33" t="s">
        <v>20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29" t="s">
        <v>31</v>
      </c>
      <c r="M269" s="29" t="s">
        <v>31</v>
      </c>
    </row>
    <row r="270" spans="1:13" s="5" customFormat="1" ht="15.75" customHeight="1" outlineLevel="2" x14ac:dyDescent="0.25">
      <c r="A270" s="31" t="s">
        <v>419</v>
      </c>
      <c r="B270" s="38" t="s">
        <v>400</v>
      </c>
      <c r="C270" s="33" t="s">
        <v>20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29" t="s">
        <v>31</v>
      </c>
      <c r="M270" s="29" t="s">
        <v>31</v>
      </c>
    </row>
    <row r="271" spans="1:13" s="5" customFormat="1" ht="15.75" customHeight="1" outlineLevel="1" x14ac:dyDescent="0.25">
      <c r="A271" s="31" t="s">
        <v>420</v>
      </c>
      <c r="B271" s="35" t="s">
        <v>421</v>
      </c>
      <c r="C271" s="33" t="s">
        <v>20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29" t="s">
        <v>31</v>
      </c>
      <c r="M271" s="29" t="s">
        <v>31</v>
      </c>
    </row>
    <row r="272" spans="1:13" s="5" customFormat="1" ht="15.75" customHeight="1" outlineLevel="2" x14ac:dyDescent="0.25">
      <c r="A272" s="31" t="s">
        <v>422</v>
      </c>
      <c r="B272" s="38" t="s">
        <v>400</v>
      </c>
      <c r="C272" s="33" t="s">
        <v>20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29" t="s">
        <v>31</v>
      </c>
      <c r="M272" s="29" t="s">
        <v>31</v>
      </c>
    </row>
    <row r="273" spans="1:13" s="5" customFormat="1" ht="15.75" customHeight="1" outlineLevel="1" x14ac:dyDescent="0.25">
      <c r="A273" s="31" t="s">
        <v>423</v>
      </c>
      <c r="B273" s="35" t="s">
        <v>424</v>
      </c>
      <c r="C273" s="33" t="s">
        <v>20</v>
      </c>
      <c r="D273" s="30" t="s">
        <v>31</v>
      </c>
      <c r="E273" s="30" t="s">
        <v>31</v>
      </c>
      <c r="F273" s="30" t="s">
        <v>31</v>
      </c>
      <c r="G273" s="30" t="s">
        <v>31</v>
      </c>
      <c r="H273" s="30" t="s">
        <v>31</v>
      </c>
      <c r="I273" s="30" t="s">
        <v>31</v>
      </c>
      <c r="J273" s="30" t="s">
        <v>31</v>
      </c>
      <c r="K273" s="30" t="s">
        <v>31</v>
      </c>
      <c r="L273" s="29" t="s">
        <v>31</v>
      </c>
      <c r="M273" s="29" t="s">
        <v>31</v>
      </c>
    </row>
    <row r="274" spans="1:13" s="5" customFormat="1" ht="15.75" customHeight="1" outlineLevel="2" x14ac:dyDescent="0.25">
      <c r="A274" s="31" t="s">
        <v>425</v>
      </c>
      <c r="B274" s="38" t="s">
        <v>400</v>
      </c>
      <c r="C274" s="33" t="s">
        <v>20</v>
      </c>
      <c r="D274" s="30" t="s">
        <v>31</v>
      </c>
      <c r="E274" s="30" t="s">
        <v>31</v>
      </c>
      <c r="F274" s="30" t="s">
        <v>31</v>
      </c>
      <c r="G274" s="30" t="s">
        <v>31</v>
      </c>
      <c r="H274" s="30" t="s">
        <v>31</v>
      </c>
      <c r="I274" s="30" t="s">
        <v>31</v>
      </c>
      <c r="J274" s="30" t="s">
        <v>31</v>
      </c>
      <c r="K274" s="30" t="s">
        <v>31</v>
      </c>
      <c r="L274" s="29" t="s">
        <v>31</v>
      </c>
      <c r="M274" s="29" t="s">
        <v>31</v>
      </c>
    </row>
    <row r="275" spans="1:13" s="5" customFormat="1" ht="31.5" customHeight="1" outlineLevel="1" x14ac:dyDescent="0.25">
      <c r="A275" s="31" t="s">
        <v>426</v>
      </c>
      <c r="B275" s="36" t="s">
        <v>427</v>
      </c>
      <c r="C275" s="33" t="s">
        <v>20</v>
      </c>
      <c r="D275" s="30" t="s">
        <v>31</v>
      </c>
      <c r="E275" s="30" t="s">
        <v>31</v>
      </c>
      <c r="F275" s="30" t="s">
        <v>31</v>
      </c>
      <c r="G275" s="30" t="s">
        <v>31</v>
      </c>
      <c r="H275" s="30" t="s">
        <v>31</v>
      </c>
      <c r="I275" s="30" t="s">
        <v>31</v>
      </c>
      <c r="J275" s="30" t="s">
        <v>31</v>
      </c>
      <c r="K275" s="30" t="s">
        <v>31</v>
      </c>
      <c r="L275" s="29" t="s">
        <v>31</v>
      </c>
      <c r="M275" s="29" t="s">
        <v>31</v>
      </c>
    </row>
    <row r="276" spans="1:13" s="5" customFormat="1" ht="15.75" customHeight="1" outlineLevel="2" x14ac:dyDescent="0.25">
      <c r="A276" s="31" t="s">
        <v>428</v>
      </c>
      <c r="B276" s="38" t="s">
        <v>400</v>
      </c>
      <c r="C276" s="33" t="s">
        <v>20</v>
      </c>
      <c r="D276" s="30" t="s">
        <v>31</v>
      </c>
      <c r="E276" s="30" t="s">
        <v>31</v>
      </c>
      <c r="F276" s="30" t="s">
        <v>31</v>
      </c>
      <c r="G276" s="30" t="s">
        <v>31</v>
      </c>
      <c r="H276" s="30" t="s">
        <v>31</v>
      </c>
      <c r="I276" s="30" t="s">
        <v>31</v>
      </c>
      <c r="J276" s="30" t="s">
        <v>31</v>
      </c>
      <c r="K276" s="30" t="s">
        <v>31</v>
      </c>
      <c r="L276" s="29" t="s">
        <v>31</v>
      </c>
      <c r="M276" s="29" t="s">
        <v>31</v>
      </c>
    </row>
    <row r="277" spans="1:13" s="5" customFormat="1" ht="15.75" customHeight="1" outlineLevel="2" x14ac:dyDescent="0.25">
      <c r="A277" s="31" t="s">
        <v>429</v>
      </c>
      <c r="B277" s="38" t="s">
        <v>45</v>
      </c>
      <c r="C277" s="33" t="s">
        <v>20</v>
      </c>
      <c r="D277" s="30" t="s">
        <v>31</v>
      </c>
      <c r="E277" s="30" t="s">
        <v>31</v>
      </c>
      <c r="F277" s="30" t="s">
        <v>31</v>
      </c>
      <c r="G277" s="30" t="s">
        <v>31</v>
      </c>
      <c r="H277" s="30" t="s">
        <v>31</v>
      </c>
      <c r="I277" s="30" t="s">
        <v>31</v>
      </c>
      <c r="J277" s="30" t="s">
        <v>31</v>
      </c>
      <c r="K277" s="30" t="s">
        <v>31</v>
      </c>
      <c r="L277" s="29" t="s">
        <v>31</v>
      </c>
      <c r="M277" s="29" t="s">
        <v>31</v>
      </c>
    </row>
    <row r="278" spans="1:13" s="5" customFormat="1" ht="15.75" customHeight="1" outlineLevel="2" x14ac:dyDescent="0.25">
      <c r="A278" s="31" t="s">
        <v>430</v>
      </c>
      <c r="B278" s="39" t="s">
        <v>400</v>
      </c>
      <c r="C278" s="33" t="s">
        <v>20</v>
      </c>
      <c r="D278" s="30" t="s">
        <v>31</v>
      </c>
      <c r="E278" s="30" t="s">
        <v>31</v>
      </c>
      <c r="F278" s="30" t="s">
        <v>31</v>
      </c>
      <c r="G278" s="30" t="s">
        <v>31</v>
      </c>
      <c r="H278" s="30" t="s">
        <v>31</v>
      </c>
      <c r="I278" s="30" t="s">
        <v>31</v>
      </c>
      <c r="J278" s="30" t="s">
        <v>31</v>
      </c>
      <c r="K278" s="30" t="s">
        <v>31</v>
      </c>
      <c r="L278" s="29" t="s">
        <v>31</v>
      </c>
      <c r="M278" s="29" t="s">
        <v>31</v>
      </c>
    </row>
    <row r="279" spans="1:13" s="5" customFormat="1" ht="15.75" customHeight="1" outlineLevel="2" x14ac:dyDescent="0.25">
      <c r="A279" s="31" t="s">
        <v>431</v>
      </c>
      <c r="B279" s="38" t="s">
        <v>47</v>
      </c>
      <c r="C279" s="33" t="s">
        <v>20</v>
      </c>
      <c r="D279" s="30" t="s">
        <v>31</v>
      </c>
      <c r="E279" s="30" t="s">
        <v>31</v>
      </c>
      <c r="F279" s="30" t="s">
        <v>31</v>
      </c>
      <c r="G279" s="30" t="s">
        <v>31</v>
      </c>
      <c r="H279" s="30" t="s">
        <v>31</v>
      </c>
      <c r="I279" s="30" t="s">
        <v>31</v>
      </c>
      <c r="J279" s="30" t="s">
        <v>31</v>
      </c>
      <c r="K279" s="30" t="s">
        <v>31</v>
      </c>
      <c r="L279" s="29" t="s">
        <v>31</v>
      </c>
      <c r="M279" s="29" t="s">
        <v>31</v>
      </c>
    </row>
    <row r="280" spans="1:13" s="5" customFormat="1" ht="15.75" customHeight="1" outlineLevel="2" x14ac:dyDescent="0.25">
      <c r="A280" s="31" t="s">
        <v>432</v>
      </c>
      <c r="B280" s="39" t="s">
        <v>400</v>
      </c>
      <c r="C280" s="33" t="s">
        <v>20</v>
      </c>
      <c r="D280" s="30" t="s">
        <v>31</v>
      </c>
      <c r="E280" s="30" t="s">
        <v>31</v>
      </c>
      <c r="F280" s="30" t="s">
        <v>31</v>
      </c>
      <c r="G280" s="30" t="s">
        <v>31</v>
      </c>
      <c r="H280" s="30" t="s">
        <v>31</v>
      </c>
      <c r="I280" s="30" t="s">
        <v>31</v>
      </c>
      <c r="J280" s="30" t="s">
        <v>31</v>
      </c>
      <c r="K280" s="30" t="s">
        <v>31</v>
      </c>
      <c r="L280" s="29" t="s">
        <v>31</v>
      </c>
      <c r="M280" s="29" t="s">
        <v>31</v>
      </c>
    </row>
    <row r="281" spans="1:13" s="5" customFormat="1" outlineLevel="1" x14ac:dyDescent="0.25">
      <c r="A281" s="31" t="s">
        <v>433</v>
      </c>
      <c r="B281" s="36" t="s">
        <v>434</v>
      </c>
      <c r="C281" s="33" t="s">
        <v>20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29" t="s">
        <v>31</v>
      </c>
      <c r="M281" s="29" t="s">
        <v>31</v>
      </c>
    </row>
    <row r="282" spans="1:13" s="5" customFormat="1" ht="15.75" customHeight="1" outlineLevel="2" x14ac:dyDescent="0.25">
      <c r="A282" s="31" t="s">
        <v>435</v>
      </c>
      <c r="B282" s="38" t="s">
        <v>400</v>
      </c>
      <c r="C282" s="33" t="s">
        <v>20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29" t="s">
        <v>31</v>
      </c>
      <c r="M282" s="29" t="s">
        <v>31</v>
      </c>
    </row>
    <row r="283" spans="1:13" s="5" customFormat="1" x14ac:dyDescent="0.25">
      <c r="A283" s="27" t="s">
        <v>436</v>
      </c>
      <c r="B283" s="37" t="s">
        <v>437</v>
      </c>
      <c r="C283" s="29" t="s">
        <v>20</v>
      </c>
      <c r="D283" s="30">
        <f t="shared" ref="D283:J283" si="94">SUM(D284,D286,D291,D293,D295,D297,D299,D301,D303)</f>
        <v>0</v>
      </c>
      <c r="E283" s="30">
        <v>0</v>
      </c>
      <c r="F283" s="30">
        <f t="shared" si="94"/>
        <v>0</v>
      </c>
      <c r="G283" s="30">
        <v>0</v>
      </c>
      <c r="H283" s="30">
        <f t="shared" si="94"/>
        <v>0</v>
      </c>
      <c r="I283" s="30">
        <v>0</v>
      </c>
      <c r="J283" s="30">
        <f t="shared" si="94"/>
        <v>0</v>
      </c>
      <c r="K283" s="30">
        <v>0</v>
      </c>
      <c r="L283" s="29" t="s">
        <v>31</v>
      </c>
      <c r="M283" s="29" t="s">
        <v>31</v>
      </c>
    </row>
    <row r="284" spans="1:13" s="5" customFormat="1" outlineLevel="1" x14ac:dyDescent="0.25">
      <c r="A284" s="31" t="s">
        <v>438</v>
      </c>
      <c r="B284" s="36" t="s">
        <v>439</v>
      </c>
      <c r="C284" s="33" t="s">
        <v>20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29" t="s">
        <v>31</v>
      </c>
      <c r="M284" s="29" t="s">
        <v>31</v>
      </c>
    </row>
    <row r="285" spans="1:13" s="5" customFormat="1" ht="15.75" customHeight="1" outlineLevel="2" x14ac:dyDescent="0.25">
      <c r="A285" s="31" t="s">
        <v>440</v>
      </c>
      <c r="B285" s="38" t="s">
        <v>400</v>
      </c>
      <c r="C285" s="33" t="s">
        <v>20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29" t="s">
        <v>31</v>
      </c>
      <c r="M285" s="29" t="s">
        <v>31</v>
      </c>
    </row>
    <row r="286" spans="1:13" s="5" customFormat="1" outlineLevel="1" x14ac:dyDescent="0.25">
      <c r="A286" s="31" t="s">
        <v>441</v>
      </c>
      <c r="B286" s="36" t="s">
        <v>442</v>
      </c>
      <c r="C286" s="33" t="s">
        <v>20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29" t="s">
        <v>31</v>
      </c>
      <c r="M286" s="29" t="s">
        <v>31</v>
      </c>
    </row>
    <row r="287" spans="1:13" s="5" customFormat="1" ht="15.75" customHeight="1" outlineLevel="2" x14ac:dyDescent="0.25">
      <c r="A287" s="31" t="s">
        <v>443</v>
      </c>
      <c r="B287" s="38" t="s">
        <v>270</v>
      </c>
      <c r="C287" s="33" t="s">
        <v>20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29" t="s">
        <v>31</v>
      </c>
      <c r="M287" s="29" t="s">
        <v>31</v>
      </c>
    </row>
    <row r="288" spans="1:13" s="5" customFormat="1" ht="15.75" customHeight="1" outlineLevel="2" x14ac:dyDescent="0.25">
      <c r="A288" s="31" t="s">
        <v>444</v>
      </c>
      <c r="B288" s="39" t="s">
        <v>400</v>
      </c>
      <c r="C288" s="33" t="s">
        <v>20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29" t="s">
        <v>31</v>
      </c>
      <c r="M288" s="29" t="s">
        <v>31</v>
      </c>
    </row>
    <row r="289" spans="1:13" s="5" customFormat="1" ht="15.75" customHeight="1" outlineLevel="2" x14ac:dyDescent="0.25">
      <c r="A289" s="31" t="s">
        <v>445</v>
      </c>
      <c r="B289" s="38" t="s">
        <v>446</v>
      </c>
      <c r="C289" s="33" t="s">
        <v>20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29" t="s">
        <v>31</v>
      </c>
      <c r="M289" s="29" t="s">
        <v>31</v>
      </c>
    </row>
    <row r="290" spans="1:13" s="5" customFormat="1" ht="15.75" customHeight="1" outlineLevel="2" x14ac:dyDescent="0.25">
      <c r="A290" s="31" t="s">
        <v>447</v>
      </c>
      <c r="B290" s="39" t="s">
        <v>400</v>
      </c>
      <c r="C290" s="33" t="s">
        <v>20</v>
      </c>
      <c r="D290" s="30">
        <v>0</v>
      </c>
      <c r="E290" s="30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29" t="s">
        <v>31</v>
      </c>
      <c r="M290" s="29" t="s">
        <v>31</v>
      </c>
    </row>
    <row r="291" spans="1:13" s="5" customFormat="1" ht="31.5" outlineLevel="1" x14ac:dyDescent="0.25">
      <c r="A291" s="31" t="s">
        <v>448</v>
      </c>
      <c r="B291" s="36" t="s">
        <v>449</v>
      </c>
      <c r="C291" s="33" t="s">
        <v>20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29" t="s">
        <v>31</v>
      </c>
      <c r="M291" s="29" t="s">
        <v>31</v>
      </c>
    </row>
    <row r="292" spans="1:13" s="5" customFormat="1" ht="15.75" customHeight="1" outlineLevel="2" x14ac:dyDescent="0.25">
      <c r="A292" s="31" t="s">
        <v>450</v>
      </c>
      <c r="B292" s="38" t="s">
        <v>400</v>
      </c>
      <c r="C292" s="33" t="s">
        <v>20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29" t="s">
        <v>31</v>
      </c>
      <c r="M292" s="29" t="s">
        <v>31</v>
      </c>
    </row>
    <row r="293" spans="1:13" s="5" customFormat="1" outlineLevel="1" x14ac:dyDescent="0.25">
      <c r="A293" s="31" t="s">
        <v>451</v>
      </c>
      <c r="B293" s="36" t="s">
        <v>452</v>
      </c>
      <c r="C293" s="33" t="s">
        <v>20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29" t="s">
        <v>31</v>
      </c>
      <c r="M293" s="29" t="s">
        <v>31</v>
      </c>
    </row>
    <row r="294" spans="1:13" s="5" customFormat="1" ht="15.75" customHeight="1" outlineLevel="2" x14ac:dyDescent="0.25">
      <c r="A294" s="31" t="s">
        <v>453</v>
      </c>
      <c r="B294" s="38" t="s">
        <v>400</v>
      </c>
      <c r="C294" s="33" t="s">
        <v>20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29" t="s">
        <v>31</v>
      </c>
      <c r="M294" s="29" t="s">
        <v>31</v>
      </c>
    </row>
    <row r="295" spans="1:13" s="5" customFormat="1" outlineLevel="1" x14ac:dyDescent="0.25">
      <c r="A295" s="31" t="s">
        <v>454</v>
      </c>
      <c r="B295" s="36" t="s">
        <v>455</v>
      </c>
      <c r="C295" s="33" t="s">
        <v>20</v>
      </c>
      <c r="D295" s="30">
        <v>0</v>
      </c>
      <c r="E295" s="30">
        <v>0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29" t="s">
        <v>31</v>
      </c>
      <c r="M295" s="29" t="s">
        <v>31</v>
      </c>
    </row>
    <row r="296" spans="1:13" s="5" customFormat="1" ht="15.75" customHeight="1" outlineLevel="2" x14ac:dyDescent="0.25">
      <c r="A296" s="31" t="s">
        <v>456</v>
      </c>
      <c r="B296" s="38" t="s">
        <v>400</v>
      </c>
      <c r="C296" s="33" t="s">
        <v>20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29" t="s">
        <v>31</v>
      </c>
      <c r="M296" s="29" t="s">
        <v>31</v>
      </c>
    </row>
    <row r="297" spans="1:13" s="5" customFormat="1" outlineLevel="1" x14ac:dyDescent="0.25">
      <c r="A297" s="31" t="s">
        <v>457</v>
      </c>
      <c r="B297" s="36" t="s">
        <v>458</v>
      </c>
      <c r="C297" s="33" t="s">
        <v>20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29" t="s">
        <v>31</v>
      </c>
      <c r="M297" s="29" t="s">
        <v>31</v>
      </c>
    </row>
    <row r="298" spans="1:13" s="5" customFormat="1" ht="15.75" customHeight="1" outlineLevel="2" x14ac:dyDescent="0.25">
      <c r="A298" s="31" t="s">
        <v>459</v>
      </c>
      <c r="B298" s="38" t="s">
        <v>400</v>
      </c>
      <c r="C298" s="33" t="s">
        <v>20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29" t="s">
        <v>31</v>
      </c>
      <c r="M298" s="29" t="s">
        <v>31</v>
      </c>
    </row>
    <row r="299" spans="1:13" s="5" customFormat="1" outlineLevel="1" x14ac:dyDescent="0.25">
      <c r="A299" s="31" t="s">
        <v>460</v>
      </c>
      <c r="B299" s="36" t="s">
        <v>461</v>
      </c>
      <c r="C299" s="33" t="s">
        <v>20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29" t="s">
        <v>31</v>
      </c>
      <c r="M299" s="29" t="s">
        <v>31</v>
      </c>
    </row>
    <row r="300" spans="1:13" s="5" customFormat="1" ht="15.75" customHeight="1" outlineLevel="2" x14ac:dyDescent="0.25">
      <c r="A300" s="31" t="s">
        <v>462</v>
      </c>
      <c r="B300" s="38" t="s">
        <v>400</v>
      </c>
      <c r="C300" s="33" t="s">
        <v>20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29" t="s">
        <v>31</v>
      </c>
      <c r="M300" s="29" t="s">
        <v>31</v>
      </c>
    </row>
    <row r="301" spans="1:13" s="5" customFormat="1" ht="31.5" outlineLevel="1" x14ac:dyDescent="0.25">
      <c r="A301" s="31" t="s">
        <v>463</v>
      </c>
      <c r="B301" s="36" t="s">
        <v>464</v>
      </c>
      <c r="C301" s="33" t="s">
        <v>20</v>
      </c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29" t="s">
        <v>31</v>
      </c>
      <c r="M301" s="29" t="s">
        <v>31</v>
      </c>
    </row>
    <row r="302" spans="1:13" s="5" customFormat="1" ht="15.75" customHeight="1" outlineLevel="2" x14ac:dyDescent="0.25">
      <c r="A302" s="31" t="s">
        <v>465</v>
      </c>
      <c r="B302" s="38" t="s">
        <v>400</v>
      </c>
      <c r="C302" s="33" t="s">
        <v>20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29" t="s">
        <v>31</v>
      </c>
      <c r="M302" s="29" t="s">
        <v>31</v>
      </c>
    </row>
    <row r="303" spans="1:13" s="5" customFormat="1" outlineLevel="1" x14ac:dyDescent="0.25">
      <c r="A303" s="31" t="s">
        <v>466</v>
      </c>
      <c r="B303" s="36" t="s">
        <v>467</v>
      </c>
      <c r="C303" s="33" t="s">
        <v>20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29" t="s">
        <v>31</v>
      </c>
      <c r="M303" s="29" t="s">
        <v>31</v>
      </c>
    </row>
    <row r="304" spans="1:13" s="5" customFormat="1" ht="15.75" customHeight="1" outlineLevel="2" x14ac:dyDescent="0.25">
      <c r="A304" s="31" t="s">
        <v>468</v>
      </c>
      <c r="B304" s="38" t="s">
        <v>400</v>
      </c>
      <c r="C304" s="33" t="s">
        <v>20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29" t="s">
        <v>31</v>
      </c>
      <c r="M304" s="29" t="s">
        <v>31</v>
      </c>
    </row>
    <row r="305" spans="1:13" s="47" customFormat="1" ht="31.5" x14ac:dyDescent="0.25">
      <c r="A305" s="45" t="s">
        <v>469</v>
      </c>
      <c r="B305" s="46" t="s">
        <v>470</v>
      </c>
      <c r="C305" s="29" t="s">
        <v>471</v>
      </c>
      <c r="D305" s="30">
        <f>(IFERROR(D167/(D23*1.2),0))*100</f>
        <v>105.68513119533529</v>
      </c>
      <c r="E305" s="30">
        <v>0</v>
      </c>
      <c r="F305" s="30">
        <f>(IFERROR(F167/(F23*1.2),0))*100</f>
        <v>99.994323342415996</v>
      </c>
      <c r="G305" s="30">
        <v>0</v>
      </c>
      <c r="H305" s="30">
        <f>(IFERROR(H167/(H23*1.2),0))*100</f>
        <v>99.988987996916649</v>
      </c>
      <c r="I305" s="30">
        <v>0</v>
      </c>
      <c r="J305" s="30">
        <f>(IFERROR(J167/(J23*1.2),0))*100</f>
        <v>100.01099021870536</v>
      </c>
      <c r="K305" s="30">
        <v>0</v>
      </c>
      <c r="L305" s="30">
        <f>(IFERROR(L167/(L23*1.2),0))*100</f>
        <v>99.998147324736948</v>
      </c>
      <c r="M305" s="30">
        <f t="shared" ref="M305:M309" si="95">G305+I305+K305</f>
        <v>0</v>
      </c>
    </row>
    <row r="306" spans="1:13" s="50" customFormat="1" ht="15.75" customHeight="1" outlineLevel="1" x14ac:dyDescent="0.25">
      <c r="A306" s="48" t="s">
        <v>472</v>
      </c>
      <c r="B306" s="49" t="s">
        <v>473</v>
      </c>
      <c r="C306" s="33" t="s">
        <v>471</v>
      </c>
      <c r="D306" s="30">
        <f t="shared" ref="D306:J309" si="96">(IFERROR(D168/(D24*1.18),0))*100</f>
        <v>0</v>
      </c>
      <c r="E306" s="30">
        <v>0</v>
      </c>
      <c r="F306" s="30">
        <f t="shared" si="96"/>
        <v>0</v>
      </c>
      <c r="G306" s="30">
        <v>0</v>
      </c>
      <c r="H306" s="30">
        <f t="shared" si="96"/>
        <v>0</v>
      </c>
      <c r="I306" s="30">
        <v>0</v>
      </c>
      <c r="J306" s="30">
        <f t="shared" si="96"/>
        <v>0</v>
      </c>
      <c r="K306" s="30">
        <v>0</v>
      </c>
      <c r="L306" s="30">
        <f t="shared" ref="L306:L309" si="97">F306+H306+J306</f>
        <v>0</v>
      </c>
      <c r="M306" s="30">
        <f t="shared" si="95"/>
        <v>0</v>
      </c>
    </row>
    <row r="307" spans="1:13" s="50" customFormat="1" ht="31.5" customHeight="1" outlineLevel="2" x14ac:dyDescent="0.25">
      <c r="A307" s="48" t="s">
        <v>474</v>
      </c>
      <c r="B307" s="49" t="s">
        <v>475</v>
      </c>
      <c r="C307" s="33" t="s">
        <v>471</v>
      </c>
      <c r="D307" s="30">
        <f t="shared" si="96"/>
        <v>0</v>
      </c>
      <c r="E307" s="30">
        <v>0</v>
      </c>
      <c r="F307" s="30">
        <f t="shared" si="96"/>
        <v>0</v>
      </c>
      <c r="G307" s="30">
        <v>0</v>
      </c>
      <c r="H307" s="30">
        <f t="shared" si="96"/>
        <v>0</v>
      </c>
      <c r="I307" s="30">
        <v>0</v>
      </c>
      <c r="J307" s="30">
        <f t="shared" si="96"/>
        <v>0</v>
      </c>
      <c r="K307" s="30">
        <v>0</v>
      </c>
      <c r="L307" s="30">
        <f t="shared" si="97"/>
        <v>0</v>
      </c>
      <c r="M307" s="30">
        <f t="shared" si="95"/>
        <v>0</v>
      </c>
    </row>
    <row r="308" spans="1:13" s="50" customFormat="1" ht="31.5" customHeight="1" outlineLevel="2" x14ac:dyDescent="0.25">
      <c r="A308" s="48" t="s">
        <v>476</v>
      </c>
      <c r="B308" s="49" t="s">
        <v>477</v>
      </c>
      <c r="C308" s="33" t="s">
        <v>471</v>
      </c>
      <c r="D308" s="30">
        <f t="shared" si="96"/>
        <v>0</v>
      </c>
      <c r="E308" s="30">
        <v>0</v>
      </c>
      <c r="F308" s="30">
        <f t="shared" si="96"/>
        <v>0</v>
      </c>
      <c r="G308" s="30">
        <v>0</v>
      </c>
      <c r="H308" s="30">
        <f t="shared" si="96"/>
        <v>0</v>
      </c>
      <c r="I308" s="30">
        <v>0</v>
      </c>
      <c r="J308" s="30">
        <f t="shared" si="96"/>
        <v>0</v>
      </c>
      <c r="K308" s="30">
        <v>0</v>
      </c>
      <c r="L308" s="30">
        <f t="shared" si="97"/>
        <v>0</v>
      </c>
      <c r="M308" s="30">
        <f t="shared" si="95"/>
        <v>0</v>
      </c>
    </row>
    <row r="309" spans="1:13" s="50" customFormat="1" ht="31.5" customHeight="1" outlineLevel="2" x14ac:dyDescent="0.25">
      <c r="A309" s="48" t="s">
        <v>478</v>
      </c>
      <c r="B309" s="49" t="s">
        <v>479</v>
      </c>
      <c r="C309" s="33" t="s">
        <v>471</v>
      </c>
      <c r="D309" s="30">
        <f t="shared" si="96"/>
        <v>0</v>
      </c>
      <c r="E309" s="30">
        <v>0</v>
      </c>
      <c r="F309" s="30">
        <f t="shared" si="96"/>
        <v>0</v>
      </c>
      <c r="G309" s="30">
        <v>0</v>
      </c>
      <c r="H309" s="30">
        <f t="shared" si="96"/>
        <v>0</v>
      </c>
      <c r="I309" s="30">
        <v>0</v>
      </c>
      <c r="J309" s="30">
        <f t="shared" si="96"/>
        <v>0</v>
      </c>
      <c r="K309" s="30">
        <v>0</v>
      </c>
      <c r="L309" s="30">
        <f t="shared" si="97"/>
        <v>0</v>
      </c>
      <c r="M309" s="30">
        <f t="shared" si="95"/>
        <v>0</v>
      </c>
    </row>
    <row r="310" spans="1:13" s="50" customFormat="1" ht="15.75" customHeight="1" outlineLevel="1" x14ac:dyDescent="0.25">
      <c r="A310" s="48" t="s">
        <v>480</v>
      </c>
      <c r="B310" s="51" t="s">
        <v>481</v>
      </c>
      <c r="C310" s="33" t="s">
        <v>471</v>
      </c>
      <c r="D310" s="30" t="s">
        <v>31</v>
      </c>
      <c r="E310" s="30" t="s">
        <v>31</v>
      </c>
      <c r="F310" s="30" t="s">
        <v>31</v>
      </c>
      <c r="G310" s="30" t="s">
        <v>31</v>
      </c>
      <c r="H310" s="30" t="s">
        <v>31</v>
      </c>
      <c r="I310" s="30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</row>
    <row r="311" spans="1:13" s="47" customFormat="1" outlineLevel="1" x14ac:dyDescent="0.25">
      <c r="A311" s="52" t="s">
        <v>482</v>
      </c>
      <c r="B311" s="53" t="s">
        <v>483</v>
      </c>
      <c r="C311" s="33" t="s">
        <v>471</v>
      </c>
      <c r="D311" s="30">
        <f>(IFERROR(D173/(D29*1.2),0))*100</f>
        <v>105.68513119533529</v>
      </c>
      <c r="E311" s="30">
        <v>0</v>
      </c>
      <c r="F311" s="30">
        <f>(IFERROR(F173/(F29*1.2),0))*100</f>
        <v>99.994323342415996</v>
      </c>
      <c r="G311" s="30">
        <v>0</v>
      </c>
      <c r="H311" s="30">
        <f>(IFERROR(H173/(H29*1.2),0))*100</f>
        <v>99.988987996916649</v>
      </c>
      <c r="I311" s="30">
        <v>0</v>
      </c>
      <c r="J311" s="30">
        <f>(IFERROR(J173/(J29*1.2),0))*100</f>
        <v>100.01099021870536</v>
      </c>
      <c r="K311" s="30">
        <v>0</v>
      </c>
      <c r="L311" s="30">
        <f>(IFERROR(L173/(L29*1.2),0))*100</f>
        <v>99.998147324736948</v>
      </c>
      <c r="M311" s="30">
        <f>G311+I311+K311</f>
        <v>0</v>
      </c>
    </row>
    <row r="312" spans="1:13" s="50" customFormat="1" ht="15.75" customHeight="1" outlineLevel="1" x14ac:dyDescent="0.25">
      <c r="A312" s="48" t="s">
        <v>484</v>
      </c>
      <c r="B312" s="51" t="s">
        <v>485</v>
      </c>
      <c r="C312" s="33" t="s">
        <v>471</v>
      </c>
      <c r="D312" s="30" t="s">
        <v>31</v>
      </c>
      <c r="E312" s="30" t="s">
        <v>31</v>
      </c>
      <c r="F312" s="30" t="s">
        <v>31</v>
      </c>
      <c r="G312" s="30" t="s">
        <v>31</v>
      </c>
      <c r="H312" s="30" t="s">
        <v>31</v>
      </c>
      <c r="I312" s="30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</row>
    <row r="313" spans="1:13" s="47" customFormat="1" outlineLevel="1" x14ac:dyDescent="0.25">
      <c r="A313" s="52" t="s">
        <v>486</v>
      </c>
      <c r="B313" s="51" t="s">
        <v>487</v>
      </c>
      <c r="C313" s="33" t="s">
        <v>471</v>
      </c>
      <c r="D313" s="30">
        <f t="shared" ref="D313:J313" si="98">(IFERROR(D176/(D32*1.18),0))*100</f>
        <v>0</v>
      </c>
      <c r="E313" s="30">
        <v>0</v>
      </c>
      <c r="F313" s="30">
        <f t="shared" si="98"/>
        <v>0</v>
      </c>
      <c r="G313" s="30">
        <v>0</v>
      </c>
      <c r="H313" s="30">
        <f t="shared" si="98"/>
        <v>0</v>
      </c>
      <c r="I313" s="30">
        <v>0</v>
      </c>
      <c r="J313" s="30">
        <f t="shared" si="98"/>
        <v>0</v>
      </c>
      <c r="K313" s="30">
        <v>0</v>
      </c>
      <c r="L313" s="30">
        <f>F313+H313+J313</f>
        <v>0</v>
      </c>
      <c r="M313" s="30">
        <f>G313+I313+K313</f>
        <v>0</v>
      </c>
    </row>
    <row r="314" spans="1:13" s="5" customFormat="1" ht="19.5" customHeight="1" outlineLevel="1" x14ac:dyDescent="0.25">
      <c r="A314" s="31" t="s">
        <v>488</v>
      </c>
      <c r="B314" s="35" t="s">
        <v>489</v>
      </c>
      <c r="C314" s="33" t="s">
        <v>471</v>
      </c>
      <c r="D314" s="30" t="s">
        <v>31</v>
      </c>
      <c r="E314" s="30" t="s">
        <v>31</v>
      </c>
      <c r="F314" s="30" t="s">
        <v>31</v>
      </c>
      <c r="G314" s="30" t="s">
        <v>31</v>
      </c>
      <c r="H314" s="30" t="s">
        <v>31</v>
      </c>
      <c r="I314" s="30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</row>
    <row r="315" spans="1:13" s="5" customFormat="1" ht="36.75" customHeight="1" outlineLevel="1" x14ac:dyDescent="0.25">
      <c r="A315" s="31" t="s">
        <v>490</v>
      </c>
      <c r="B315" s="36" t="s">
        <v>491</v>
      </c>
      <c r="C315" s="33" t="s">
        <v>471</v>
      </c>
      <c r="D315" s="30" t="s">
        <v>31</v>
      </c>
      <c r="E315" s="30" t="s">
        <v>31</v>
      </c>
      <c r="F315" s="30" t="s">
        <v>31</v>
      </c>
      <c r="G315" s="30" t="s">
        <v>31</v>
      </c>
      <c r="H315" s="30" t="s">
        <v>31</v>
      </c>
      <c r="I315" s="30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</row>
    <row r="316" spans="1:13" s="5" customFormat="1" ht="19.5" customHeight="1" outlineLevel="2" x14ac:dyDescent="0.25">
      <c r="A316" s="31" t="s">
        <v>492</v>
      </c>
      <c r="B316" s="54" t="s">
        <v>45</v>
      </c>
      <c r="C316" s="33" t="s">
        <v>471</v>
      </c>
      <c r="D316" s="30" t="s">
        <v>31</v>
      </c>
      <c r="E316" s="30" t="s">
        <v>31</v>
      </c>
      <c r="F316" s="30" t="s">
        <v>31</v>
      </c>
      <c r="G316" s="30" t="s">
        <v>31</v>
      </c>
      <c r="H316" s="30" t="s">
        <v>31</v>
      </c>
      <c r="I316" s="30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</row>
    <row r="317" spans="1:13" s="5" customFormat="1" ht="19.5" customHeight="1" outlineLevel="2" x14ac:dyDescent="0.25">
      <c r="A317" s="31" t="s">
        <v>493</v>
      </c>
      <c r="B317" s="54" t="s">
        <v>47</v>
      </c>
      <c r="C317" s="33" t="s">
        <v>471</v>
      </c>
      <c r="D317" s="30" t="s">
        <v>31</v>
      </c>
      <c r="E317" s="30" t="s">
        <v>31</v>
      </c>
      <c r="F317" s="30" t="s">
        <v>31</v>
      </c>
      <c r="G317" s="30" t="s">
        <v>31</v>
      </c>
      <c r="H317" s="30" t="s">
        <v>31</v>
      </c>
      <c r="I317" s="30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</row>
    <row r="318" spans="1:13" s="66" customFormat="1" ht="15.6" customHeight="1" x14ac:dyDescent="0.25">
      <c r="A318" s="25" t="s">
        <v>494</v>
      </c>
      <c r="B318" s="25"/>
      <c r="C318" s="25"/>
      <c r="D318" s="89"/>
      <c r="E318" s="30">
        <v>0</v>
      </c>
      <c r="F318" s="89"/>
      <c r="G318" s="30">
        <v>0</v>
      </c>
      <c r="H318" s="89"/>
      <c r="I318" s="30">
        <v>0</v>
      </c>
      <c r="J318" s="89"/>
      <c r="K318" s="30">
        <v>0</v>
      </c>
      <c r="L318" s="30">
        <f>F318+H318+J318</f>
        <v>0</v>
      </c>
      <c r="M318" s="30">
        <f>G318+I318+K318</f>
        <v>0</v>
      </c>
    </row>
    <row r="319" spans="1:13" s="17" customFormat="1" ht="31.5" customHeight="1" x14ac:dyDescent="0.25">
      <c r="A319" s="27" t="s">
        <v>495</v>
      </c>
      <c r="B319" s="28" t="s">
        <v>496</v>
      </c>
      <c r="C319" s="29" t="s">
        <v>31</v>
      </c>
      <c r="D319" s="30" t="s">
        <v>31</v>
      </c>
      <c r="E319" s="30" t="s">
        <v>31</v>
      </c>
      <c r="F319" s="30" t="s">
        <v>31</v>
      </c>
      <c r="G319" s="30" t="s">
        <v>31</v>
      </c>
      <c r="H319" s="30" t="s">
        <v>31</v>
      </c>
      <c r="I319" s="30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</row>
    <row r="320" spans="1:13" ht="15.75" customHeight="1" outlineLevel="1" x14ac:dyDescent="0.25">
      <c r="A320" s="31" t="s">
        <v>497</v>
      </c>
      <c r="B320" s="40" t="s">
        <v>498</v>
      </c>
      <c r="C320" s="33" t="s">
        <v>499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 t="s">
        <v>31</v>
      </c>
      <c r="M320" s="30" t="s">
        <v>31</v>
      </c>
    </row>
    <row r="321" spans="1:13" ht="15.75" customHeight="1" outlineLevel="1" x14ac:dyDescent="0.25">
      <c r="A321" s="31" t="s">
        <v>500</v>
      </c>
      <c r="B321" s="40" t="s">
        <v>501</v>
      </c>
      <c r="C321" s="33" t="s">
        <v>502</v>
      </c>
      <c r="D321" s="30" t="s">
        <v>31</v>
      </c>
      <c r="E321" s="30" t="s">
        <v>31</v>
      </c>
      <c r="F321" s="30" t="s">
        <v>31</v>
      </c>
      <c r="G321" s="30" t="s">
        <v>31</v>
      </c>
      <c r="H321" s="30" t="s">
        <v>31</v>
      </c>
      <c r="I321" s="30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</row>
    <row r="322" spans="1:13" ht="15.75" customHeight="1" outlineLevel="1" x14ac:dyDescent="0.25">
      <c r="A322" s="31" t="s">
        <v>503</v>
      </c>
      <c r="B322" s="40" t="s">
        <v>504</v>
      </c>
      <c r="C322" s="33" t="s">
        <v>499</v>
      </c>
      <c r="D322" s="30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 t="s">
        <v>31</v>
      </c>
      <c r="M322" s="30" t="s">
        <v>31</v>
      </c>
    </row>
    <row r="323" spans="1:13" ht="15.75" customHeight="1" outlineLevel="1" x14ac:dyDescent="0.25">
      <c r="A323" s="31" t="s">
        <v>505</v>
      </c>
      <c r="B323" s="40" t="s">
        <v>506</v>
      </c>
      <c r="C323" s="33" t="s">
        <v>502</v>
      </c>
      <c r="D323" s="30" t="s">
        <v>31</v>
      </c>
      <c r="E323" s="30" t="s">
        <v>31</v>
      </c>
      <c r="F323" s="30" t="s">
        <v>31</v>
      </c>
      <c r="G323" s="30" t="s">
        <v>31</v>
      </c>
      <c r="H323" s="30" t="s">
        <v>31</v>
      </c>
      <c r="I323" s="30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</row>
    <row r="324" spans="1:13" ht="15.75" customHeight="1" outlineLevel="1" x14ac:dyDescent="0.25">
      <c r="A324" s="31" t="s">
        <v>507</v>
      </c>
      <c r="B324" s="40" t="s">
        <v>508</v>
      </c>
      <c r="C324" s="33" t="s">
        <v>509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f>F324+H324+J324</f>
        <v>0</v>
      </c>
      <c r="M324" s="30">
        <f>G324+I324+K324</f>
        <v>0</v>
      </c>
    </row>
    <row r="325" spans="1:13" ht="15.75" customHeight="1" outlineLevel="1" x14ac:dyDescent="0.25">
      <c r="A325" s="31" t="s">
        <v>510</v>
      </c>
      <c r="B325" s="40" t="s">
        <v>511</v>
      </c>
      <c r="C325" s="29" t="s">
        <v>31</v>
      </c>
      <c r="D325" s="30" t="s">
        <v>31</v>
      </c>
      <c r="E325" s="30" t="s">
        <v>31</v>
      </c>
      <c r="F325" s="30" t="s">
        <v>31</v>
      </c>
      <c r="G325" s="30" t="s">
        <v>31</v>
      </c>
      <c r="H325" s="30" t="s">
        <v>31</v>
      </c>
      <c r="I325" s="30" t="s">
        <v>31</v>
      </c>
      <c r="J325" s="30" t="s">
        <v>31</v>
      </c>
      <c r="K325" s="30" t="s">
        <v>31</v>
      </c>
      <c r="L325" s="30" t="s">
        <v>31</v>
      </c>
      <c r="M325" s="30" t="s">
        <v>31</v>
      </c>
    </row>
    <row r="326" spans="1:13" ht="15.75" customHeight="1" outlineLevel="2" x14ac:dyDescent="0.25">
      <c r="A326" s="31" t="s">
        <v>512</v>
      </c>
      <c r="B326" s="36" t="s">
        <v>513</v>
      </c>
      <c r="C326" s="33" t="s">
        <v>509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f>F326+H326+J326</f>
        <v>0</v>
      </c>
      <c r="M326" s="30">
        <f>G326+I326+K326</f>
        <v>0</v>
      </c>
    </row>
    <row r="327" spans="1:13" ht="15.75" customHeight="1" outlineLevel="2" x14ac:dyDescent="0.25">
      <c r="A327" s="31" t="s">
        <v>514</v>
      </c>
      <c r="B327" s="36" t="s">
        <v>515</v>
      </c>
      <c r="C327" s="33" t="s">
        <v>516</v>
      </c>
      <c r="D327" s="30" t="s">
        <v>31</v>
      </c>
      <c r="E327" s="30" t="s">
        <v>31</v>
      </c>
      <c r="F327" s="30" t="s">
        <v>31</v>
      </c>
      <c r="G327" s="30" t="s">
        <v>31</v>
      </c>
      <c r="H327" s="30" t="s">
        <v>31</v>
      </c>
      <c r="I327" s="30" t="s">
        <v>31</v>
      </c>
      <c r="J327" s="30" t="s">
        <v>31</v>
      </c>
      <c r="K327" s="30" t="s">
        <v>31</v>
      </c>
      <c r="L327" s="30" t="s">
        <v>31</v>
      </c>
      <c r="M327" s="30" t="s">
        <v>31</v>
      </c>
    </row>
    <row r="328" spans="1:13" ht="15.75" customHeight="1" outlineLevel="1" x14ac:dyDescent="0.25">
      <c r="A328" s="31" t="s">
        <v>517</v>
      </c>
      <c r="B328" s="40" t="s">
        <v>518</v>
      </c>
      <c r="C328" s="29" t="s">
        <v>31</v>
      </c>
      <c r="D328" s="30" t="s">
        <v>31</v>
      </c>
      <c r="E328" s="30" t="s">
        <v>31</v>
      </c>
      <c r="F328" s="30" t="s">
        <v>31</v>
      </c>
      <c r="G328" s="30" t="s">
        <v>31</v>
      </c>
      <c r="H328" s="30" t="s">
        <v>31</v>
      </c>
      <c r="I328" s="30" t="s">
        <v>31</v>
      </c>
      <c r="J328" s="30" t="s">
        <v>31</v>
      </c>
      <c r="K328" s="30" t="s">
        <v>31</v>
      </c>
      <c r="L328" s="30" t="s">
        <v>31</v>
      </c>
      <c r="M328" s="30" t="s">
        <v>31</v>
      </c>
    </row>
    <row r="329" spans="1:13" ht="15.75" customHeight="1" outlineLevel="2" x14ac:dyDescent="0.25">
      <c r="A329" s="31" t="s">
        <v>519</v>
      </c>
      <c r="B329" s="36" t="s">
        <v>513</v>
      </c>
      <c r="C329" s="33" t="s">
        <v>509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f>F329+H329+J329</f>
        <v>0</v>
      </c>
      <c r="M329" s="30">
        <f>G329+I329+K329</f>
        <v>0</v>
      </c>
    </row>
    <row r="330" spans="1:13" ht="15.75" customHeight="1" outlineLevel="2" x14ac:dyDescent="0.25">
      <c r="A330" s="31" t="s">
        <v>520</v>
      </c>
      <c r="B330" s="36" t="s">
        <v>521</v>
      </c>
      <c r="C330" s="33" t="s">
        <v>499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 t="s">
        <v>31</v>
      </c>
      <c r="M330" s="30" t="s">
        <v>31</v>
      </c>
    </row>
    <row r="331" spans="1:13" ht="15.75" customHeight="1" outlineLevel="2" x14ac:dyDescent="0.25">
      <c r="A331" s="31" t="s">
        <v>522</v>
      </c>
      <c r="B331" s="36" t="s">
        <v>515</v>
      </c>
      <c r="C331" s="33" t="s">
        <v>516</v>
      </c>
      <c r="D331" s="30" t="s">
        <v>31</v>
      </c>
      <c r="E331" s="30" t="s">
        <v>31</v>
      </c>
      <c r="F331" s="30" t="s">
        <v>31</v>
      </c>
      <c r="G331" s="30" t="s">
        <v>31</v>
      </c>
      <c r="H331" s="30" t="s">
        <v>31</v>
      </c>
      <c r="I331" s="30" t="s">
        <v>31</v>
      </c>
      <c r="J331" s="30" t="s">
        <v>31</v>
      </c>
      <c r="K331" s="30" t="s">
        <v>31</v>
      </c>
      <c r="L331" s="30" t="s">
        <v>31</v>
      </c>
      <c r="M331" s="30" t="s">
        <v>31</v>
      </c>
    </row>
    <row r="332" spans="1:13" ht="15.75" customHeight="1" outlineLevel="1" x14ac:dyDescent="0.25">
      <c r="A332" s="31" t="s">
        <v>523</v>
      </c>
      <c r="B332" s="40" t="s">
        <v>524</v>
      </c>
      <c r="C332" s="29" t="s">
        <v>31</v>
      </c>
      <c r="D332" s="30" t="s">
        <v>31</v>
      </c>
      <c r="E332" s="30" t="s">
        <v>31</v>
      </c>
      <c r="F332" s="30" t="s">
        <v>31</v>
      </c>
      <c r="G332" s="30" t="s">
        <v>31</v>
      </c>
      <c r="H332" s="30" t="s">
        <v>31</v>
      </c>
      <c r="I332" s="30" t="s">
        <v>31</v>
      </c>
      <c r="J332" s="30" t="s">
        <v>31</v>
      </c>
      <c r="K332" s="30" t="s">
        <v>31</v>
      </c>
      <c r="L332" s="30" t="s">
        <v>31</v>
      </c>
      <c r="M332" s="30" t="s">
        <v>31</v>
      </c>
    </row>
    <row r="333" spans="1:13" ht="15.75" customHeight="1" outlineLevel="2" x14ac:dyDescent="0.25">
      <c r="A333" s="31" t="s">
        <v>525</v>
      </c>
      <c r="B333" s="36" t="s">
        <v>513</v>
      </c>
      <c r="C333" s="33" t="s">
        <v>509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f>F333+H333+J333</f>
        <v>0</v>
      </c>
      <c r="M333" s="30">
        <f>G333+I333+K333</f>
        <v>0</v>
      </c>
    </row>
    <row r="334" spans="1:13" ht="15.75" customHeight="1" outlineLevel="2" x14ac:dyDescent="0.25">
      <c r="A334" s="31" t="s">
        <v>526</v>
      </c>
      <c r="B334" s="36" t="s">
        <v>515</v>
      </c>
      <c r="C334" s="33" t="s">
        <v>516</v>
      </c>
      <c r="D334" s="30" t="s">
        <v>31</v>
      </c>
      <c r="E334" s="30" t="s">
        <v>31</v>
      </c>
      <c r="F334" s="30" t="s">
        <v>31</v>
      </c>
      <c r="G334" s="30" t="s">
        <v>31</v>
      </c>
      <c r="H334" s="30" t="s">
        <v>31</v>
      </c>
      <c r="I334" s="30" t="s">
        <v>31</v>
      </c>
      <c r="J334" s="30" t="s">
        <v>31</v>
      </c>
      <c r="K334" s="30" t="s">
        <v>31</v>
      </c>
      <c r="L334" s="30" t="s">
        <v>31</v>
      </c>
      <c r="M334" s="30" t="s">
        <v>31</v>
      </c>
    </row>
    <row r="335" spans="1:13" ht="15.75" customHeight="1" outlineLevel="1" x14ac:dyDescent="0.25">
      <c r="A335" s="31" t="s">
        <v>527</v>
      </c>
      <c r="B335" s="40" t="s">
        <v>528</v>
      </c>
      <c r="C335" s="29" t="s">
        <v>31</v>
      </c>
      <c r="D335" s="30" t="s">
        <v>31</v>
      </c>
      <c r="E335" s="30" t="s">
        <v>31</v>
      </c>
      <c r="F335" s="30" t="s">
        <v>31</v>
      </c>
      <c r="G335" s="30" t="s">
        <v>31</v>
      </c>
      <c r="H335" s="30" t="s">
        <v>31</v>
      </c>
      <c r="I335" s="30" t="s">
        <v>31</v>
      </c>
      <c r="J335" s="30" t="s">
        <v>31</v>
      </c>
      <c r="K335" s="30" t="s">
        <v>31</v>
      </c>
      <c r="L335" s="30" t="s">
        <v>31</v>
      </c>
      <c r="M335" s="30" t="s">
        <v>31</v>
      </c>
    </row>
    <row r="336" spans="1:13" ht="15.75" customHeight="1" outlineLevel="2" x14ac:dyDescent="0.25">
      <c r="A336" s="31" t="s">
        <v>529</v>
      </c>
      <c r="B336" s="36" t="s">
        <v>513</v>
      </c>
      <c r="C336" s="33" t="s">
        <v>509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f>F336+H336+J336</f>
        <v>0</v>
      </c>
      <c r="M336" s="30">
        <f>G336+I336+K336</f>
        <v>0</v>
      </c>
    </row>
    <row r="337" spans="1:13" ht="15.75" customHeight="1" outlineLevel="2" x14ac:dyDescent="0.25">
      <c r="A337" s="31" t="s">
        <v>530</v>
      </c>
      <c r="B337" s="36" t="s">
        <v>521</v>
      </c>
      <c r="C337" s="33" t="s">
        <v>499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 t="s">
        <v>31</v>
      </c>
      <c r="M337" s="30" t="s">
        <v>31</v>
      </c>
    </row>
    <row r="338" spans="1:13" ht="15.75" customHeight="1" outlineLevel="2" x14ac:dyDescent="0.25">
      <c r="A338" s="31" t="s">
        <v>531</v>
      </c>
      <c r="B338" s="36" t="s">
        <v>515</v>
      </c>
      <c r="C338" s="33" t="s">
        <v>516</v>
      </c>
      <c r="D338" s="30" t="s">
        <v>31</v>
      </c>
      <c r="E338" s="30" t="s">
        <v>31</v>
      </c>
      <c r="F338" s="30" t="s">
        <v>31</v>
      </c>
      <c r="G338" s="30" t="s">
        <v>31</v>
      </c>
      <c r="H338" s="30" t="s">
        <v>31</v>
      </c>
      <c r="I338" s="30" t="s">
        <v>31</v>
      </c>
      <c r="J338" s="30" t="s">
        <v>31</v>
      </c>
      <c r="K338" s="30" t="s">
        <v>31</v>
      </c>
      <c r="L338" s="30" t="s">
        <v>31</v>
      </c>
      <c r="M338" s="30" t="s">
        <v>31</v>
      </c>
    </row>
    <row r="339" spans="1:13" s="17" customFormat="1" x14ac:dyDescent="0.25">
      <c r="A339" s="27" t="s">
        <v>532</v>
      </c>
      <c r="B339" s="28" t="s">
        <v>533</v>
      </c>
      <c r="C339" s="29" t="s">
        <v>31</v>
      </c>
      <c r="D339" s="29" t="s">
        <v>31</v>
      </c>
      <c r="E339" s="29" t="s">
        <v>31</v>
      </c>
      <c r="F339" s="29" t="s">
        <v>31</v>
      </c>
      <c r="G339" s="29" t="s">
        <v>31</v>
      </c>
      <c r="H339" s="29" t="s">
        <v>31</v>
      </c>
      <c r="I339" s="29" t="s">
        <v>31</v>
      </c>
      <c r="J339" s="29" t="s">
        <v>31</v>
      </c>
      <c r="K339" s="29" t="s">
        <v>31</v>
      </c>
      <c r="L339" s="29" t="s">
        <v>31</v>
      </c>
      <c r="M339" s="29" t="s">
        <v>31</v>
      </c>
    </row>
    <row r="340" spans="1:13" ht="31.5" outlineLevel="1" x14ac:dyDescent="0.25">
      <c r="A340" s="31" t="s">
        <v>534</v>
      </c>
      <c r="B340" s="40" t="s">
        <v>535</v>
      </c>
      <c r="C340" s="33" t="s">
        <v>509</v>
      </c>
      <c r="D340" s="30">
        <v>102.8</v>
      </c>
      <c r="E340" s="30">
        <v>0</v>
      </c>
      <c r="F340" s="30">
        <v>119.6</v>
      </c>
      <c r="G340" s="30">
        <v>0</v>
      </c>
      <c r="H340" s="30">
        <v>123.3</v>
      </c>
      <c r="I340" s="30">
        <v>0</v>
      </c>
      <c r="J340" s="30">
        <v>123.5</v>
      </c>
      <c r="K340" s="30">
        <v>0</v>
      </c>
      <c r="L340" s="30">
        <f>F340+H340+J340</f>
        <v>366.4</v>
      </c>
      <c r="M340" s="30">
        <f t="shared" ref="M340:M344" si="99">G340+I340+K340</f>
        <v>0</v>
      </c>
    </row>
    <row r="341" spans="1:13" ht="31.5" customHeight="1" outlineLevel="2" x14ac:dyDescent="0.25">
      <c r="A341" s="31" t="s">
        <v>536</v>
      </c>
      <c r="B341" s="36" t="s">
        <v>537</v>
      </c>
      <c r="C341" s="33" t="s">
        <v>509</v>
      </c>
      <c r="D341" s="30">
        <f>D342+D343</f>
        <v>0</v>
      </c>
      <c r="E341" s="30">
        <v>0</v>
      </c>
      <c r="F341" s="30">
        <f t="shared" ref="F341:J341" si="100">F342+F343</f>
        <v>0</v>
      </c>
      <c r="G341" s="30">
        <v>0</v>
      </c>
      <c r="H341" s="30">
        <f t="shared" si="100"/>
        <v>0</v>
      </c>
      <c r="I341" s="30">
        <v>0</v>
      </c>
      <c r="J341" s="30">
        <f t="shared" si="100"/>
        <v>0</v>
      </c>
      <c r="K341" s="30">
        <v>0</v>
      </c>
      <c r="L341" s="30">
        <f t="shared" ref="L341:L344" si="101">F341+H341+J341</f>
        <v>0</v>
      </c>
      <c r="M341" s="30">
        <f t="shared" si="99"/>
        <v>0</v>
      </c>
    </row>
    <row r="342" spans="1:13" ht="15.75" customHeight="1" outlineLevel="3" x14ac:dyDescent="0.25">
      <c r="A342" s="31" t="s">
        <v>538</v>
      </c>
      <c r="B342" s="54" t="s">
        <v>539</v>
      </c>
      <c r="C342" s="33" t="s">
        <v>509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f t="shared" si="101"/>
        <v>0</v>
      </c>
      <c r="M342" s="30">
        <f t="shared" si="99"/>
        <v>0</v>
      </c>
    </row>
    <row r="343" spans="1:13" ht="15.75" customHeight="1" outlineLevel="3" x14ac:dyDescent="0.25">
      <c r="A343" s="31" t="s">
        <v>540</v>
      </c>
      <c r="B343" s="54" t="s">
        <v>541</v>
      </c>
      <c r="C343" s="33" t="s">
        <v>509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f t="shared" si="101"/>
        <v>0</v>
      </c>
      <c r="M343" s="30">
        <f t="shared" si="99"/>
        <v>0</v>
      </c>
    </row>
    <row r="344" spans="1:13" outlineLevel="1" x14ac:dyDescent="0.25">
      <c r="A344" s="31" t="s">
        <v>542</v>
      </c>
      <c r="B344" s="40" t="s">
        <v>543</v>
      </c>
      <c r="C344" s="33" t="s">
        <v>509</v>
      </c>
      <c r="D344" s="30">
        <v>0</v>
      </c>
      <c r="E344" s="30">
        <v>0</v>
      </c>
      <c r="F344" s="30">
        <v>8.4</v>
      </c>
      <c r="G344" s="30">
        <v>0</v>
      </c>
      <c r="H344" s="30">
        <v>8.6999999999999993</v>
      </c>
      <c r="I344" s="30">
        <v>0</v>
      </c>
      <c r="J344" s="30">
        <v>8.6999999999999993</v>
      </c>
      <c r="K344" s="30">
        <v>0</v>
      </c>
      <c r="L344" s="30">
        <f t="shared" si="101"/>
        <v>25.8</v>
      </c>
      <c r="M344" s="30">
        <f t="shared" si="99"/>
        <v>0</v>
      </c>
    </row>
    <row r="345" spans="1:13" outlineLevel="1" x14ac:dyDescent="0.25">
      <c r="A345" s="31" t="s">
        <v>544</v>
      </c>
      <c r="B345" s="40" t="s">
        <v>545</v>
      </c>
      <c r="C345" s="33" t="s">
        <v>499</v>
      </c>
      <c r="D345" s="30">
        <v>42.7</v>
      </c>
      <c r="E345" s="30">
        <v>0</v>
      </c>
      <c r="F345" s="30">
        <v>44</v>
      </c>
      <c r="G345" s="30">
        <v>0</v>
      </c>
      <c r="H345" s="30">
        <v>45</v>
      </c>
      <c r="I345" s="30">
        <v>0</v>
      </c>
      <c r="J345" s="30">
        <v>45</v>
      </c>
      <c r="K345" s="30">
        <v>0</v>
      </c>
      <c r="L345" s="30" t="s">
        <v>31</v>
      </c>
      <c r="M345" s="30" t="s">
        <v>31</v>
      </c>
    </row>
    <row r="346" spans="1:13" ht="31.5" customHeight="1" outlineLevel="2" x14ac:dyDescent="0.25">
      <c r="A346" s="31" t="s">
        <v>546</v>
      </c>
      <c r="B346" s="36" t="s">
        <v>547</v>
      </c>
      <c r="C346" s="33" t="s">
        <v>499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 t="s">
        <v>31</v>
      </c>
      <c r="M346" s="30" t="s">
        <v>31</v>
      </c>
    </row>
    <row r="347" spans="1:13" ht="15.75" customHeight="1" outlineLevel="3" x14ac:dyDescent="0.25">
      <c r="A347" s="31" t="s">
        <v>548</v>
      </c>
      <c r="B347" s="54" t="s">
        <v>539</v>
      </c>
      <c r="C347" s="33" t="s">
        <v>499</v>
      </c>
      <c r="D347" s="30">
        <v>0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 t="s">
        <v>31</v>
      </c>
      <c r="M347" s="30" t="s">
        <v>31</v>
      </c>
    </row>
    <row r="348" spans="1:13" ht="15.75" customHeight="1" outlineLevel="3" x14ac:dyDescent="0.25">
      <c r="A348" s="31" t="s">
        <v>549</v>
      </c>
      <c r="B348" s="54" t="s">
        <v>541</v>
      </c>
      <c r="C348" s="33" t="s">
        <v>499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 t="s">
        <v>31</v>
      </c>
      <c r="M348" s="30" t="s">
        <v>31</v>
      </c>
    </row>
    <row r="349" spans="1:13" outlineLevel="1" x14ac:dyDescent="0.25">
      <c r="A349" s="31" t="s">
        <v>550</v>
      </c>
      <c r="B349" s="40" t="s">
        <v>551</v>
      </c>
      <c r="C349" s="33" t="s">
        <v>552</v>
      </c>
      <c r="D349" s="30">
        <v>3867.2</v>
      </c>
      <c r="E349" s="30">
        <v>0</v>
      </c>
      <c r="F349" s="30">
        <v>4211.1000000000004</v>
      </c>
      <c r="G349" s="30">
        <v>0</v>
      </c>
      <c r="H349" s="30">
        <v>4320</v>
      </c>
      <c r="I349" s="30">
        <v>0</v>
      </c>
      <c r="J349" s="30">
        <v>4400</v>
      </c>
      <c r="K349" s="30">
        <v>0</v>
      </c>
      <c r="L349" s="29" t="s">
        <v>31</v>
      </c>
      <c r="M349" s="29" t="s">
        <v>31</v>
      </c>
    </row>
    <row r="350" spans="1:13" ht="31.5" outlineLevel="1" x14ac:dyDescent="0.25">
      <c r="A350" s="31" t="s">
        <v>553</v>
      </c>
      <c r="B350" s="40" t="s">
        <v>554</v>
      </c>
      <c r="C350" s="33" t="s">
        <v>20</v>
      </c>
      <c r="D350" s="30">
        <f>D29-D44-D57</f>
        <v>111.59999999999997</v>
      </c>
      <c r="E350" s="30">
        <v>0</v>
      </c>
      <c r="F350" s="30">
        <f>F29-F44-F57</f>
        <v>139.50000000000003</v>
      </c>
      <c r="G350" s="30">
        <v>0</v>
      </c>
      <c r="H350" s="30">
        <f>H29-H44-H57</f>
        <v>147.9</v>
      </c>
      <c r="I350" s="30">
        <v>0</v>
      </c>
      <c r="J350" s="30">
        <f>J29-J44-J57</f>
        <v>152.00000000000003</v>
      </c>
      <c r="K350" s="30">
        <v>0</v>
      </c>
      <c r="L350" s="30">
        <f>F350+H350+J350</f>
        <v>439.40000000000009</v>
      </c>
      <c r="M350" s="30">
        <f>G350+I350+K350</f>
        <v>0</v>
      </c>
    </row>
    <row r="351" spans="1:13" s="17" customFormat="1" x14ac:dyDescent="0.25">
      <c r="A351" s="27" t="s">
        <v>555</v>
      </c>
      <c r="B351" s="28" t="s">
        <v>556</v>
      </c>
      <c r="C351" s="29" t="s">
        <v>31</v>
      </c>
      <c r="D351" s="29" t="s">
        <v>31</v>
      </c>
      <c r="E351" s="29" t="s">
        <v>31</v>
      </c>
      <c r="F351" s="29" t="s">
        <v>31</v>
      </c>
      <c r="G351" s="29" t="s">
        <v>31</v>
      </c>
      <c r="H351" s="29" t="s">
        <v>31</v>
      </c>
      <c r="I351" s="29" t="s">
        <v>31</v>
      </c>
      <c r="J351" s="29" t="s">
        <v>31</v>
      </c>
      <c r="K351" s="29" t="s">
        <v>31</v>
      </c>
      <c r="L351" s="29" t="s">
        <v>31</v>
      </c>
      <c r="M351" s="29" t="s">
        <v>31</v>
      </c>
    </row>
    <row r="352" spans="1:13" outlineLevel="1" x14ac:dyDescent="0.25">
      <c r="A352" s="31" t="s">
        <v>557</v>
      </c>
      <c r="B352" s="40" t="s">
        <v>558</v>
      </c>
      <c r="C352" s="33" t="s">
        <v>509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f>F352+H352+J352</f>
        <v>0</v>
      </c>
      <c r="M352" s="30">
        <f>G352+I352+K352</f>
        <v>0</v>
      </c>
    </row>
    <row r="353" spans="1:13" ht="15.75" customHeight="1" outlineLevel="1" x14ac:dyDescent="0.25">
      <c r="A353" s="31" t="s">
        <v>559</v>
      </c>
      <c r="B353" s="40" t="s">
        <v>560</v>
      </c>
      <c r="C353" s="33" t="s">
        <v>502</v>
      </c>
      <c r="D353" s="30" t="s">
        <v>31</v>
      </c>
      <c r="E353" s="30" t="s">
        <v>31</v>
      </c>
      <c r="F353" s="30" t="s">
        <v>31</v>
      </c>
      <c r="G353" s="30" t="s">
        <v>31</v>
      </c>
      <c r="H353" s="30" t="s">
        <v>31</v>
      </c>
      <c r="I353" s="30" t="s">
        <v>31</v>
      </c>
      <c r="J353" s="30" t="s">
        <v>31</v>
      </c>
      <c r="K353" s="30" t="s">
        <v>31</v>
      </c>
      <c r="L353" s="30" t="s">
        <v>31</v>
      </c>
      <c r="M353" s="30" t="s">
        <v>31</v>
      </c>
    </row>
    <row r="354" spans="1:13" ht="47.25" outlineLevel="1" x14ac:dyDescent="0.25">
      <c r="A354" s="31" t="s">
        <v>561</v>
      </c>
      <c r="B354" s="40" t="s">
        <v>562</v>
      </c>
      <c r="C354" s="33" t="s">
        <v>20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f>F354+H354+J354</f>
        <v>0</v>
      </c>
      <c r="M354" s="30">
        <f>G354+I354+K354</f>
        <v>0</v>
      </c>
    </row>
    <row r="355" spans="1:13" ht="31.5" customHeight="1" outlineLevel="1" x14ac:dyDescent="0.25">
      <c r="A355" s="31" t="s">
        <v>563</v>
      </c>
      <c r="B355" s="40" t="s">
        <v>564</v>
      </c>
      <c r="C355" s="33" t="s">
        <v>20</v>
      </c>
      <c r="D355" s="30" t="s">
        <v>31</v>
      </c>
      <c r="E355" s="30" t="s">
        <v>31</v>
      </c>
      <c r="F355" s="30" t="s">
        <v>31</v>
      </c>
      <c r="G355" s="30" t="s">
        <v>31</v>
      </c>
      <c r="H355" s="30" t="s">
        <v>31</v>
      </c>
      <c r="I355" s="30" t="s">
        <v>31</v>
      </c>
      <c r="J355" s="30" t="s">
        <v>31</v>
      </c>
      <c r="K355" s="30" t="s">
        <v>31</v>
      </c>
      <c r="L355" s="30" t="s">
        <v>31</v>
      </c>
      <c r="M355" s="30" t="s">
        <v>31</v>
      </c>
    </row>
    <row r="356" spans="1:13" s="17" customFormat="1" ht="15.75" customHeight="1" x14ac:dyDescent="0.25">
      <c r="A356" s="27" t="s">
        <v>565</v>
      </c>
      <c r="B356" s="28" t="s">
        <v>566</v>
      </c>
      <c r="C356" s="29" t="s">
        <v>31</v>
      </c>
      <c r="D356" s="30" t="s">
        <v>31</v>
      </c>
      <c r="E356" s="30" t="s">
        <v>31</v>
      </c>
      <c r="F356" s="30" t="s">
        <v>31</v>
      </c>
      <c r="G356" s="30" t="s">
        <v>31</v>
      </c>
      <c r="H356" s="30" t="s">
        <v>31</v>
      </c>
      <c r="I356" s="30" t="s">
        <v>31</v>
      </c>
      <c r="J356" s="30" t="s">
        <v>31</v>
      </c>
      <c r="K356" s="30" t="s">
        <v>31</v>
      </c>
      <c r="L356" s="30" t="s">
        <v>31</v>
      </c>
      <c r="M356" s="30" t="s">
        <v>31</v>
      </c>
    </row>
    <row r="357" spans="1:13" ht="18" customHeight="1" outlineLevel="1" x14ac:dyDescent="0.25">
      <c r="A357" s="31" t="s">
        <v>567</v>
      </c>
      <c r="B357" s="40" t="s">
        <v>568</v>
      </c>
      <c r="C357" s="33" t="s">
        <v>499</v>
      </c>
      <c r="D357" s="30" t="s">
        <v>31</v>
      </c>
      <c r="E357" s="30" t="s">
        <v>31</v>
      </c>
      <c r="F357" s="30" t="s">
        <v>31</v>
      </c>
      <c r="G357" s="30" t="s">
        <v>31</v>
      </c>
      <c r="H357" s="30" t="s">
        <v>31</v>
      </c>
      <c r="I357" s="30" t="s">
        <v>31</v>
      </c>
      <c r="J357" s="30" t="s">
        <v>31</v>
      </c>
      <c r="K357" s="30" t="s">
        <v>31</v>
      </c>
      <c r="L357" s="30" t="s">
        <v>31</v>
      </c>
      <c r="M357" s="30" t="s">
        <v>31</v>
      </c>
    </row>
    <row r="358" spans="1:13" ht="47.25" customHeight="1" outlineLevel="2" x14ac:dyDescent="0.25">
      <c r="A358" s="31" t="s">
        <v>569</v>
      </c>
      <c r="B358" s="36" t="s">
        <v>570</v>
      </c>
      <c r="C358" s="33" t="s">
        <v>499</v>
      </c>
      <c r="D358" s="30" t="s">
        <v>31</v>
      </c>
      <c r="E358" s="30" t="s">
        <v>31</v>
      </c>
      <c r="F358" s="30" t="s">
        <v>31</v>
      </c>
      <c r="G358" s="30" t="s">
        <v>31</v>
      </c>
      <c r="H358" s="30" t="s">
        <v>31</v>
      </c>
      <c r="I358" s="30" t="s">
        <v>31</v>
      </c>
      <c r="J358" s="30" t="s">
        <v>31</v>
      </c>
      <c r="K358" s="30" t="s">
        <v>31</v>
      </c>
      <c r="L358" s="30" t="s">
        <v>31</v>
      </c>
      <c r="M358" s="30" t="s">
        <v>31</v>
      </c>
    </row>
    <row r="359" spans="1:13" ht="47.25" customHeight="1" outlineLevel="2" x14ac:dyDescent="0.25">
      <c r="A359" s="31" t="s">
        <v>571</v>
      </c>
      <c r="B359" s="36" t="s">
        <v>572</v>
      </c>
      <c r="C359" s="33" t="s">
        <v>499</v>
      </c>
      <c r="D359" s="30" t="s">
        <v>31</v>
      </c>
      <c r="E359" s="30" t="s">
        <v>31</v>
      </c>
      <c r="F359" s="30" t="s">
        <v>31</v>
      </c>
      <c r="G359" s="30" t="s">
        <v>31</v>
      </c>
      <c r="H359" s="30" t="s">
        <v>31</v>
      </c>
      <c r="I359" s="30" t="s">
        <v>31</v>
      </c>
      <c r="J359" s="30" t="s">
        <v>31</v>
      </c>
      <c r="K359" s="30" t="s">
        <v>31</v>
      </c>
      <c r="L359" s="30" t="s">
        <v>31</v>
      </c>
      <c r="M359" s="30" t="s">
        <v>31</v>
      </c>
    </row>
    <row r="360" spans="1:13" ht="31.5" customHeight="1" outlineLevel="2" x14ac:dyDescent="0.25">
      <c r="A360" s="31" t="s">
        <v>573</v>
      </c>
      <c r="B360" s="36" t="s">
        <v>574</v>
      </c>
      <c r="C360" s="33" t="s">
        <v>499</v>
      </c>
      <c r="D360" s="30" t="s">
        <v>31</v>
      </c>
      <c r="E360" s="30" t="s">
        <v>31</v>
      </c>
      <c r="F360" s="30" t="s">
        <v>31</v>
      </c>
      <c r="G360" s="30" t="s">
        <v>31</v>
      </c>
      <c r="H360" s="30" t="s">
        <v>31</v>
      </c>
      <c r="I360" s="30" t="s">
        <v>31</v>
      </c>
      <c r="J360" s="30" t="s">
        <v>31</v>
      </c>
      <c r="K360" s="30" t="s">
        <v>31</v>
      </c>
      <c r="L360" s="30" t="s">
        <v>31</v>
      </c>
      <c r="M360" s="30" t="s">
        <v>31</v>
      </c>
    </row>
    <row r="361" spans="1:13" ht="15.75" customHeight="1" outlineLevel="1" x14ac:dyDescent="0.25">
      <c r="A361" s="31" t="s">
        <v>575</v>
      </c>
      <c r="B361" s="40" t="s">
        <v>576</v>
      </c>
      <c r="C361" s="33" t="s">
        <v>509</v>
      </c>
      <c r="D361" s="30" t="s">
        <v>31</v>
      </c>
      <c r="E361" s="30" t="s">
        <v>31</v>
      </c>
      <c r="F361" s="30" t="s">
        <v>31</v>
      </c>
      <c r="G361" s="30" t="s">
        <v>31</v>
      </c>
      <c r="H361" s="30" t="s">
        <v>31</v>
      </c>
      <c r="I361" s="30" t="s">
        <v>31</v>
      </c>
      <c r="J361" s="30" t="s">
        <v>31</v>
      </c>
      <c r="K361" s="30" t="s">
        <v>31</v>
      </c>
      <c r="L361" s="30" t="s">
        <v>31</v>
      </c>
      <c r="M361" s="30" t="s">
        <v>31</v>
      </c>
    </row>
    <row r="362" spans="1:13" ht="31.5" customHeight="1" outlineLevel="2" x14ac:dyDescent="0.25">
      <c r="A362" s="31" t="s">
        <v>577</v>
      </c>
      <c r="B362" s="36" t="s">
        <v>578</v>
      </c>
      <c r="C362" s="33" t="s">
        <v>509</v>
      </c>
      <c r="D362" s="30" t="s">
        <v>31</v>
      </c>
      <c r="E362" s="30" t="s">
        <v>31</v>
      </c>
      <c r="F362" s="30" t="s">
        <v>31</v>
      </c>
      <c r="G362" s="30" t="s">
        <v>31</v>
      </c>
      <c r="H362" s="30" t="s">
        <v>31</v>
      </c>
      <c r="I362" s="30" t="s">
        <v>31</v>
      </c>
      <c r="J362" s="30" t="s">
        <v>31</v>
      </c>
      <c r="K362" s="30" t="s">
        <v>31</v>
      </c>
      <c r="L362" s="30" t="s">
        <v>31</v>
      </c>
      <c r="M362" s="30" t="s">
        <v>31</v>
      </c>
    </row>
    <row r="363" spans="1:13" ht="15.75" customHeight="1" outlineLevel="2" x14ac:dyDescent="0.25">
      <c r="A363" s="31" t="s">
        <v>579</v>
      </c>
      <c r="B363" s="36" t="s">
        <v>580</v>
      </c>
      <c r="C363" s="33" t="s">
        <v>509</v>
      </c>
      <c r="D363" s="30" t="s">
        <v>31</v>
      </c>
      <c r="E363" s="30" t="s">
        <v>31</v>
      </c>
      <c r="F363" s="30" t="s">
        <v>31</v>
      </c>
      <c r="G363" s="30" t="s">
        <v>31</v>
      </c>
      <c r="H363" s="30" t="s">
        <v>31</v>
      </c>
      <c r="I363" s="30" t="s">
        <v>31</v>
      </c>
      <c r="J363" s="30" t="s">
        <v>31</v>
      </c>
      <c r="K363" s="30" t="s">
        <v>31</v>
      </c>
      <c r="L363" s="30" t="s">
        <v>31</v>
      </c>
      <c r="M363" s="30" t="s">
        <v>31</v>
      </c>
    </row>
    <row r="364" spans="1:13" ht="31.5" customHeight="1" outlineLevel="1" x14ac:dyDescent="0.25">
      <c r="A364" s="31" t="s">
        <v>581</v>
      </c>
      <c r="B364" s="40" t="s">
        <v>582</v>
      </c>
      <c r="C364" s="33" t="s">
        <v>20</v>
      </c>
      <c r="D364" s="30" t="s">
        <v>31</v>
      </c>
      <c r="E364" s="30" t="s">
        <v>31</v>
      </c>
      <c r="F364" s="30" t="s">
        <v>31</v>
      </c>
      <c r="G364" s="30" t="s">
        <v>31</v>
      </c>
      <c r="H364" s="30" t="s">
        <v>31</v>
      </c>
      <c r="I364" s="30" t="s">
        <v>31</v>
      </c>
      <c r="J364" s="30" t="s">
        <v>31</v>
      </c>
      <c r="K364" s="30" t="s">
        <v>31</v>
      </c>
      <c r="L364" s="30" t="s">
        <v>31</v>
      </c>
      <c r="M364" s="30" t="s">
        <v>31</v>
      </c>
    </row>
    <row r="365" spans="1:13" ht="15.75" customHeight="1" outlineLevel="2" x14ac:dyDescent="0.25">
      <c r="A365" s="31" t="s">
        <v>583</v>
      </c>
      <c r="B365" s="36" t="s">
        <v>584</v>
      </c>
      <c r="C365" s="33" t="s">
        <v>20</v>
      </c>
      <c r="D365" s="30" t="s">
        <v>31</v>
      </c>
      <c r="E365" s="30" t="s">
        <v>31</v>
      </c>
      <c r="F365" s="30" t="s">
        <v>31</v>
      </c>
      <c r="G365" s="30" t="s">
        <v>31</v>
      </c>
      <c r="H365" s="30" t="s">
        <v>31</v>
      </c>
      <c r="I365" s="30" t="s">
        <v>31</v>
      </c>
      <c r="J365" s="30" t="s">
        <v>31</v>
      </c>
      <c r="K365" s="30" t="s">
        <v>31</v>
      </c>
      <c r="L365" s="30" t="s">
        <v>31</v>
      </c>
      <c r="M365" s="30" t="s">
        <v>31</v>
      </c>
    </row>
    <row r="366" spans="1:13" ht="15.75" customHeight="1" outlineLevel="2" x14ac:dyDescent="0.25">
      <c r="A366" s="31" t="s">
        <v>585</v>
      </c>
      <c r="B366" s="36" t="s">
        <v>47</v>
      </c>
      <c r="C366" s="33" t="s">
        <v>20</v>
      </c>
      <c r="D366" s="30" t="s">
        <v>31</v>
      </c>
      <c r="E366" s="30" t="s">
        <v>31</v>
      </c>
      <c r="F366" s="30" t="s">
        <v>31</v>
      </c>
      <c r="G366" s="30" t="s">
        <v>31</v>
      </c>
      <c r="H366" s="30" t="s">
        <v>31</v>
      </c>
      <c r="I366" s="30" t="s">
        <v>31</v>
      </c>
      <c r="J366" s="30" t="s">
        <v>31</v>
      </c>
      <c r="K366" s="30" t="s">
        <v>31</v>
      </c>
      <c r="L366" s="30" t="s">
        <v>31</v>
      </c>
      <c r="M366" s="30" t="s">
        <v>31</v>
      </c>
    </row>
    <row r="367" spans="1:13" s="17" customFormat="1" x14ac:dyDescent="0.25">
      <c r="A367" s="27" t="s">
        <v>586</v>
      </c>
      <c r="B367" s="28" t="s">
        <v>587</v>
      </c>
      <c r="C367" s="29" t="s">
        <v>588</v>
      </c>
      <c r="D367" s="30">
        <v>84.8</v>
      </c>
      <c r="E367" s="30">
        <v>0</v>
      </c>
      <c r="F367" s="30">
        <v>88</v>
      </c>
      <c r="G367" s="30">
        <v>0</v>
      </c>
      <c r="H367" s="30">
        <v>89</v>
      </c>
      <c r="I367" s="30">
        <v>0</v>
      </c>
      <c r="J367" s="30">
        <v>90</v>
      </c>
      <c r="K367" s="30">
        <v>0</v>
      </c>
      <c r="L367" s="29" t="s">
        <v>31</v>
      </c>
      <c r="M367" s="29" t="s">
        <v>31</v>
      </c>
    </row>
    <row r="368" spans="1:13" s="59" customFormat="1" ht="32.25" customHeight="1" x14ac:dyDescent="0.3">
      <c r="A368" s="55"/>
      <c r="B368" s="56" t="s">
        <v>589</v>
      </c>
      <c r="C368" s="57"/>
      <c r="D368" s="58"/>
      <c r="E368" s="58"/>
      <c r="F368" s="58"/>
      <c r="G368" s="58"/>
      <c r="H368" s="58"/>
      <c r="I368" s="58"/>
      <c r="J368" s="58"/>
      <c r="K368" s="58"/>
      <c r="L368" s="58"/>
      <c r="M368" s="58"/>
    </row>
    <row r="369" spans="1:13" ht="0.75" customHeight="1" x14ac:dyDescent="0.25">
      <c r="A369" s="60"/>
      <c r="B369" s="60"/>
      <c r="C369" s="61"/>
      <c r="D369" s="62"/>
      <c r="E369" s="62"/>
      <c r="F369" s="62"/>
      <c r="G369" s="62"/>
      <c r="H369" s="62"/>
      <c r="I369" s="62"/>
      <c r="J369" s="62"/>
      <c r="K369" s="62"/>
      <c r="L369" s="62"/>
      <c r="M369" s="62"/>
    </row>
    <row r="370" spans="1:13" s="18" customFormat="1" ht="36" customHeight="1" x14ac:dyDescent="0.2">
      <c r="A370" s="77" t="s">
        <v>8</v>
      </c>
      <c r="B370" s="78" t="s">
        <v>9</v>
      </c>
      <c r="C370" s="79" t="s">
        <v>10</v>
      </c>
      <c r="D370" s="75" t="s">
        <v>11</v>
      </c>
      <c r="E370" s="75"/>
      <c r="F370" s="75" t="s">
        <v>12</v>
      </c>
      <c r="G370" s="75"/>
      <c r="H370" s="75" t="s">
        <v>13</v>
      </c>
      <c r="I370" s="75"/>
      <c r="J370" s="75" t="s">
        <v>14</v>
      </c>
      <c r="K370" s="75"/>
      <c r="L370" s="75" t="s">
        <v>15</v>
      </c>
      <c r="M370" s="75"/>
    </row>
    <row r="371" spans="1:13" s="20" customFormat="1" ht="58.5" customHeight="1" x14ac:dyDescent="0.2">
      <c r="A371" s="77"/>
      <c r="B371" s="78"/>
      <c r="C371" s="79"/>
      <c r="D371" s="19" t="s">
        <v>694</v>
      </c>
      <c r="E371" s="63" t="s">
        <v>16</v>
      </c>
      <c r="F371" s="19" t="s">
        <v>694</v>
      </c>
      <c r="G371" s="63" t="s">
        <v>16</v>
      </c>
      <c r="H371" s="19" t="s">
        <v>694</v>
      </c>
      <c r="I371" s="63" t="s">
        <v>16</v>
      </c>
      <c r="J371" s="19" t="s">
        <v>694</v>
      </c>
      <c r="K371" s="63" t="s">
        <v>16</v>
      </c>
      <c r="L371" s="19" t="s">
        <v>694</v>
      </c>
      <c r="M371" s="63" t="s">
        <v>16</v>
      </c>
    </row>
    <row r="372" spans="1:13" s="24" customFormat="1" x14ac:dyDescent="0.25">
      <c r="A372" s="21">
        <v>1</v>
      </c>
      <c r="B372" s="22">
        <v>2</v>
      </c>
      <c r="C372" s="23">
        <v>3</v>
      </c>
      <c r="D372" s="22">
        <f>C372+1</f>
        <v>4</v>
      </c>
      <c r="E372" s="22">
        <f t="shared" ref="E372:M372" si="102">D372+1</f>
        <v>5</v>
      </c>
      <c r="F372" s="22">
        <f t="shared" si="102"/>
        <v>6</v>
      </c>
      <c r="G372" s="22">
        <f t="shared" si="102"/>
        <v>7</v>
      </c>
      <c r="H372" s="22">
        <f t="shared" si="102"/>
        <v>8</v>
      </c>
      <c r="I372" s="22">
        <f t="shared" si="102"/>
        <v>9</v>
      </c>
      <c r="J372" s="22">
        <f t="shared" si="102"/>
        <v>10</v>
      </c>
      <c r="K372" s="22">
        <f t="shared" si="102"/>
        <v>11</v>
      </c>
      <c r="L372" s="22">
        <f t="shared" si="102"/>
        <v>12</v>
      </c>
      <c r="M372" s="22">
        <f t="shared" si="102"/>
        <v>13</v>
      </c>
    </row>
    <row r="373" spans="1:13" s="17" customFormat="1" ht="30.75" customHeight="1" x14ac:dyDescent="0.25">
      <c r="A373" s="90" t="s">
        <v>590</v>
      </c>
      <c r="B373" s="90"/>
      <c r="C373" s="29" t="s">
        <v>20</v>
      </c>
      <c r="D373" s="91">
        <f t="shared" ref="D373:K373" si="103">SUM(D374,D431)</f>
        <v>0</v>
      </c>
      <c r="E373" s="91">
        <f t="shared" si="103"/>
        <v>0</v>
      </c>
      <c r="F373" s="91">
        <f t="shared" si="103"/>
        <v>47.58</v>
      </c>
      <c r="G373" s="91">
        <f t="shared" si="103"/>
        <v>0</v>
      </c>
      <c r="H373" s="91">
        <f t="shared" si="103"/>
        <v>22.754974999999988</v>
      </c>
      <c r="I373" s="91">
        <f t="shared" si="103"/>
        <v>0</v>
      </c>
      <c r="J373" s="91">
        <f t="shared" si="103"/>
        <v>0.48</v>
      </c>
      <c r="K373" s="91">
        <f t="shared" si="103"/>
        <v>0</v>
      </c>
      <c r="L373" s="30">
        <f>D373+F373+H373+J373</f>
        <v>70.81497499999999</v>
      </c>
      <c r="M373" s="30">
        <f t="shared" ref="M373:M380" si="104">E373+G373+I373+K373</f>
        <v>0</v>
      </c>
    </row>
    <row r="374" spans="1:13" s="17" customFormat="1" ht="15.75" customHeight="1" x14ac:dyDescent="0.25">
      <c r="A374" s="27" t="s">
        <v>18</v>
      </c>
      <c r="B374" s="92" t="s">
        <v>591</v>
      </c>
      <c r="C374" s="29" t="s">
        <v>20</v>
      </c>
      <c r="D374" s="91">
        <f>SUM(D375,D399,D427,D428)</f>
        <v>0</v>
      </c>
      <c r="E374" s="91">
        <f t="shared" ref="E374:K374" si="105">SUM(E375,E399,E427,E428)</f>
        <v>0</v>
      </c>
      <c r="F374" s="91">
        <f t="shared" si="105"/>
        <v>27.421199999999999</v>
      </c>
      <c r="G374" s="91">
        <f t="shared" si="105"/>
        <v>0</v>
      </c>
      <c r="H374" s="91">
        <f t="shared" si="105"/>
        <v>22.754974999999988</v>
      </c>
      <c r="I374" s="91">
        <f t="shared" si="105"/>
        <v>0</v>
      </c>
      <c r="J374" s="91">
        <f t="shared" si="105"/>
        <v>0.48</v>
      </c>
      <c r="K374" s="91">
        <f t="shared" si="105"/>
        <v>0</v>
      </c>
      <c r="L374" s="30">
        <f t="shared" ref="L374:L380" si="106">D374+F374+H374+J374</f>
        <v>50.656174999999983</v>
      </c>
      <c r="M374" s="30">
        <f t="shared" si="104"/>
        <v>0</v>
      </c>
    </row>
    <row r="375" spans="1:13" ht="15.75" customHeight="1" x14ac:dyDescent="0.25">
      <c r="A375" s="27" t="s">
        <v>21</v>
      </c>
      <c r="B375" s="37" t="s">
        <v>592</v>
      </c>
      <c r="C375" s="29" t="s">
        <v>20</v>
      </c>
      <c r="D375" s="91">
        <f t="shared" ref="D375:K375" si="107">SUM(D376,D394,D398)</f>
        <v>0</v>
      </c>
      <c r="E375" s="91">
        <f t="shared" si="107"/>
        <v>0</v>
      </c>
      <c r="F375" s="91">
        <f t="shared" si="107"/>
        <v>12.740500000000001</v>
      </c>
      <c r="G375" s="91">
        <f t="shared" si="107"/>
        <v>0</v>
      </c>
      <c r="H375" s="91">
        <f t="shared" si="107"/>
        <v>13.632899999999999</v>
      </c>
      <c r="I375" s="91">
        <f t="shared" si="107"/>
        <v>0</v>
      </c>
      <c r="J375" s="91">
        <f t="shared" si="107"/>
        <v>0</v>
      </c>
      <c r="K375" s="91">
        <f t="shared" si="107"/>
        <v>0</v>
      </c>
      <c r="L375" s="30">
        <f t="shared" si="106"/>
        <v>26.3734</v>
      </c>
      <c r="M375" s="30">
        <f t="shared" si="104"/>
        <v>0</v>
      </c>
    </row>
    <row r="376" spans="1:13" ht="31.5" customHeight="1" outlineLevel="1" x14ac:dyDescent="0.25">
      <c r="A376" s="31" t="s">
        <v>23</v>
      </c>
      <c r="B376" s="36" t="s">
        <v>593</v>
      </c>
      <c r="C376" s="33" t="s">
        <v>20</v>
      </c>
      <c r="D376" s="91">
        <f t="shared" ref="D376:K376" si="108">SUM(D377,D381:D384,D389:D391)</f>
        <v>0</v>
      </c>
      <c r="E376" s="91">
        <f t="shared" si="108"/>
        <v>0</v>
      </c>
      <c r="F376" s="91">
        <f t="shared" si="108"/>
        <v>12.740500000000001</v>
      </c>
      <c r="G376" s="91">
        <f t="shared" si="108"/>
        <v>0</v>
      </c>
      <c r="H376" s="91">
        <f>SUM(H377,H381:H384,H389:H391)</f>
        <v>13.632899999999999</v>
      </c>
      <c r="I376" s="91">
        <f t="shared" si="108"/>
        <v>0</v>
      </c>
      <c r="J376" s="91">
        <f t="shared" si="108"/>
        <v>0</v>
      </c>
      <c r="K376" s="91">
        <f t="shared" si="108"/>
        <v>0</v>
      </c>
      <c r="L376" s="30">
        <f t="shared" si="106"/>
        <v>26.3734</v>
      </c>
      <c r="M376" s="30">
        <f t="shared" si="104"/>
        <v>0</v>
      </c>
    </row>
    <row r="377" spans="1:13" ht="15.75" customHeight="1" outlineLevel="2" x14ac:dyDescent="0.25">
      <c r="A377" s="31" t="s">
        <v>594</v>
      </c>
      <c r="B377" s="38" t="s">
        <v>595</v>
      </c>
      <c r="C377" s="33" t="s">
        <v>20</v>
      </c>
      <c r="D377" s="30">
        <f t="shared" ref="D377:K377" si="109">SUM(D378:D380)</f>
        <v>0</v>
      </c>
      <c r="E377" s="30">
        <f t="shared" si="109"/>
        <v>0</v>
      </c>
      <c r="F377" s="30">
        <f t="shared" si="109"/>
        <v>0</v>
      </c>
      <c r="G377" s="30">
        <f t="shared" si="109"/>
        <v>0</v>
      </c>
      <c r="H377" s="30">
        <f t="shared" si="109"/>
        <v>0</v>
      </c>
      <c r="I377" s="30">
        <f t="shared" si="109"/>
        <v>0</v>
      </c>
      <c r="J377" s="30">
        <f t="shared" si="109"/>
        <v>0</v>
      </c>
      <c r="K377" s="30">
        <f t="shared" si="109"/>
        <v>0</v>
      </c>
      <c r="L377" s="30">
        <f t="shared" si="106"/>
        <v>0</v>
      </c>
      <c r="M377" s="30">
        <f t="shared" si="104"/>
        <v>0</v>
      </c>
    </row>
    <row r="378" spans="1:13" ht="31.5" customHeight="1" outlineLevel="3" x14ac:dyDescent="0.25">
      <c r="A378" s="31" t="s">
        <v>596</v>
      </c>
      <c r="B378" s="39" t="s">
        <v>24</v>
      </c>
      <c r="C378" s="33" t="s">
        <v>20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f t="shared" si="106"/>
        <v>0</v>
      </c>
      <c r="M378" s="30">
        <f t="shared" si="104"/>
        <v>0</v>
      </c>
    </row>
    <row r="379" spans="1:13" ht="31.5" customHeight="1" outlineLevel="3" x14ac:dyDescent="0.25">
      <c r="A379" s="31" t="s">
        <v>597</v>
      </c>
      <c r="B379" s="39" t="s">
        <v>26</v>
      </c>
      <c r="C379" s="33" t="s">
        <v>20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f t="shared" si="106"/>
        <v>0</v>
      </c>
      <c r="M379" s="30">
        <f t="shared" si="104"/>
        <v>0</v>
      </c>
    </row>
    <row r="380" spans="1:13" ht="31.5" customHeight="1" outlineLevel="3" x14ac:dyDescent="0.25">
      <c r="A380" s="31" t="s">
        <v>598</v>
      </c>
      <c r="B380" s="39" t="s">
        <v>28</v>
      </c>
      <c r="C380" s="33" t="s">
        <v>20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f t="shared" si="106"/>
        <v>0</v>
      </c>
      <c r="M380" s="30">
        <f t="shared" si="104"/>
        <v>0</v>
      </c>
    </row>
    <row r="381" spans="1:13" ht="15.75" customHeight="1" outlineLevel="2" x14ac:dyDescent="0.25">
      <c r="A381" s="31" t="s">
        <v>599</v>
      </c>
      <c r="B381" s="38" t="s">
        <v>600</v>
      </c>
      <c r="C381" s="33" t="s">
        <v>20</v>
      </c>
      <c r="D381" s="30" t="s">
        <v>31</v>
      </c>
      <c r="E381" s="30" t="s">
        <v>31</v>
      </c>
      <c r="F381" s="30" t="s">
        <v>31</v>
      </c>
      <c r="G381" s="30" t="s">
        <v>31</v>
      </c>
      <c r="H381" s="30" t="s">
        <v>31</v>
      </c>
      <c r="I381" s="30" t="s">
        <v>31</v>
      </c>
      <c r="J381" s="30" t="s">
        <v>31</v>
      </c>
      <c r="K381" s="30" t="s">
        <v>31</v>
      </c>
      <c r="L381" s="30" t="s">
        <v>31</v>
      </c>
      <c r="M381" s="30" t="s">
        <v>31</v>
      </c>
    </row>
    <row r="382" spans="1:13" ht="15.75" customHeight="1" outlineLevel="2" collapsed="1" x14ac:dyDescent="0.25">
      <c r="A382" s="31" t="s">
        <v>601</v>
      </c>
      <c r="B382" s="38" t="s">
        <v>602</v>
      </c>
      <c r="C382" s="33" t="s">
        <v>20</v>
      </c>
      <c r="D382" s="30">
        <v>0</v>
      </c>
      <c r="E382" s="91">
        <v>0</v>
      </c>
      <c r="F382" s="30">
        <f>F115</f>
        <v>12.740500000000001</v>
      </c>
      <c r="G382" s="91">
        <v>0</v>
      </c>
      <c r="H382" s="30">
        <f>H115</f>
        <v>13.632899999999999</v>
      </c>
      <c r="I382" s="91">
        <v>0</v>
      </c>
      <c r="J382" s="30">
        <v>0</v>
      </c>
      <c r="K382" s="91">
        <v>0</v>
      </c>
      <c r="L382" s="30">
        <f>D382+F382+H382+J382</f>
        <v>26.3734</v>
      </c>
      <c r="M382" s="30">
        <f>E382+G382+I382+K382</f>
        <v>0</v>
      </c>
    </row>
    <row r="383" spans="1:13" ht="15.75" customHeight="1" outlineLevel="2" x14ac:dyDescent="0.25">
      <c r="A383" s="31" t="s">
        <v>603</v>
      </c>
      <c r="B383" s="38" t="s">
        <v>604</v>
      </c>
      <c r="C383" s="33" t="s">
        <v>20</v>
      </c>
      <c r="D383" s="30" t="s">
        <v>31</v>
      </c>
      <c r="E383" s="30" t="s">
        <v>31</v>
      </c>
      <c r="F383" s="30" t="s">
        <v>31</v>
      </c>
      <c r="G383" s="30" t="s">
        <v>31</v>
      </c>
      <c r="H383" s="30" t="s">
        <v>31</v>
      </c>
      <c r="I383" s="30" t="s">
        <v>31</v>
      </c>
      <c r="J383" s="30" t="s">
        <v>31</v>
      </c>
      <c r="K383" s="30" t="s">
        <v>31</v>
      </c>
      <c r="L383" s="30" t="s">
        <v>31</v>
      </c>
      <c r="M383" s="30" t="s">
        <v>31</v>
      </c>
    </row>
    <row r="384" spans="1:13" ht="15.75" customHeight="1" outlineLevel="2" x14ac:dyDescent="0.25">
      <c r="A384" s="31" t="s">
        <v>605</v>
      </c>
      <c r="B384" s="38" t="s">
        <v>606</v>
      </c>
      <c r="C384" s="33" t="s">
        <v>20</v>
      </c>
      <c r="D384" s="91">
        <f t="shared" ref="D384:K384" si="110">D387</f>
        <v>0</v>
      </c>
      <c r="E384" s="91">
        <f>E387</f>
        <v>0</v>
      </c>
      <c r="F384" s="91">
        <f t="shared" si="110"/>
        <v>0</v>
      </c>
      <c r="G384" s="91">
        <f>G387</f>
        <v>0</v>
      </c>
      <c r="H384" s="91">
        <f t="shared" si="110"/>
        <v>0</v>
      </c>
      <c r="I384" s="91">
        <f t="shared" si="110"/>
        <v>0</v>
      </c>
      <c r="J384" s="91">
        <f t="shared" si="110"/>
        <v>0</v>
      </c>
      <c r="K384" s="91">
        <f t="shared" si="110"/>
        <v>0</v>
      </c>
      <c r="L384" s="30">
        <f t="shared" ref="L384:L389" si="111">D384+F384+H384+J384</f>
        <v>0</v>
      </c>
      <c r="M384" s="30">
        <f t="shared" ref="M384:M389" si="112">E384+G384+I384+K384</f>
        <v>0</v>
      </c>
    </row>
    <row r="385" spans="1:13" ht="31.5" customHeight="1" outlineLevel="3" x14ac:dyDescent="0.25">
      <c r="A385" s="31" t="s">
        <v>607</v>
      </c>
      <c r="B385" s="39" t="s">
        <v>608</v>
      </c>
      <c r="C385" s="33" t="s">
        <v>20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f t="shared" si="111"/>
        <v>0</v>
      </c>
      <c r="M385" s="30">
        <f t="shared" si="112"/>
        <v>0</v>
      </c>
    </row>
    <row r="386" spans="1:13" ht="15.75" customHeight="1" outlineLevel="3" x14ac:dyDescent="0.25">
      <c r="A386" s="31" t="s">
        <v>609</v>
      </c>
      <c r="B386" s="39" t="s">
        <v>610</v>
      </c>
      <c r="C386" s="33" t="s">
        <v>20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f t="shared" si="111"/>
        <v>0</v>
      </c>
      <c r="M386" s="30">
        <f t="shared" si="112"/>
        <v>0</v>
      </c>
    </row>
    <row r="387" spans="1:13" ht="15.75" customHeight="1" outlineLevel="3" collapsed="1" x14ac:dyDescent="0.25">
      <c r="A387" s="31" t="s">
        <v>611</v>
      </c>
      <c r="B387" s="39" t="s">
        <v>612</v>
      </c>
      <c r="C387" s="33" t="s">
        <v>20</v>
      </c>
      <c r="D387" s="30">
        <v>0</v>
      </c>
      <c r="E387" s="91">
        <v>0</v>
      </c>
      <c r="F387" s="30">
        <v>0</v>
      </c>
      <c r="G387" s="91">
        <v>0</v>
      </c>
      <c r="H387" s="30">
        <v>0</v>
      </c>
      <c r="I387" s="91">
        <v>0</v>
      </c>
      <c r="J387" s="30">
        <v>0</v>
      </c>
      <c r="K387" s="91">
        <v>0</v>
      </c>
      <c r="L387" s="30">
        <f t="shared" si="111"/>
        <v>0</v>
      </c>
      <c r="M387" s="30">
        <f t="shared" si="112"/>
        <v>0</v>
      </c>
    </row>
    <row r="388" spans="1:13" ht="15.75" customHeight="1" outlineLevel="3" x14ac:dyDescent="0.25">
      <c r="A388" s="31" t="s">
        <v>613</v>
      </c>
      <c r="B388" s="39" t="s">
        <v>610</v>
      </c>
      <c r="C388" s="33" t="s">
        <v>20</v>
      </c>
      <c r="D388" s="30">
        <v>0</v>
      </c>
      <c r="E388" s="91">
        <v>0</v>
      </c>
      <c r="F388" s="30">
        <v>0</v>
      </c>
      <c r="G388" s="91">
        <v>0</v>
      </c>
      <c r="H388" s="30">
        <v>0</v>
      </c>
      <c r="I388" s="91">
        <v>0</v>
      </c>
      <c r="J388" s="30">
        <v>0</v>
      </c>
      <c r="K388" s="91">
        <v>0</v>
      </c>
      <c r="L388" s="30">
        <f t="shared" si="111"/>
        <v>0</v>
      </c>
      <c r="M388" s="30">
        <f t="shared" si="112"/>
        <v>0</v>
      </c>
    </row>
    <row r="389" spans="1:13" ht="15.75" customHeight="1" outlineLevel="2" x14ac:dyDescent="0.25">
      <c r="A389" s="31" t="s">
        <v>614</v>
      </c>
      <c r="B389" s="38" t="s">
        <v>615</v>
      </c>
      <c r="C389" s="33" t="s">
        <v>20</v>
      </c>
      <c r="D389" s="91">
        <v>0</v>
      </c>
      <c r="E389" s="91">
        <v>0</v>
      </c>
      <c r="F389" s="91">
        <v>0</v>
      </c>
      <c r="G389" s="91">
        <v>0</v>
      </c>
      <c r="H389" s="91">
        <v>0</v>
      </c>
      <c r="I389" s="91">
        <v>0</v>
      </c>
      <c r="J389" s="91">
        <v>0</v>
      </c>
      <c r="K389" s="91">
        <v>0</v>
      </c>
      <c r="L389" s="30">
        <f t="shared" si="111"/>
        <v>0</v>
      </c>
      <c r="M389" s="30">
        <f t="shared" si="112"/>
        <v>0</v>
      </c>
    </row>
    <row r="390" spans="1:13" ht="15.75" customHeight="1" outlineLevel="2" x14ac:dyDescent="0.25">
      <c r="A390" s="31" t="s">
        <v>616</v>
      </c>
      <c r="B390" s="38" t="s">
        <v>424</v>
      </c>
      <c r="C390" s="33" t="s">
        <v>20</v>
      </c>
      <c r="D390" s="30" t="s">
        <v>31</v>
      </c>
      <c r="E390" s="30" t="s">
        <v>31</v>
      </c>
      <c r="F390" s="30" t="s">
        <v>31</v>
      </c>
      <c r="G390" s="30" t="s">
        <v>31</v>
      </c>
      <c r="H390" s="30" t="s">
        <v>31</v>
      </c>
      <c r="I390" s="30" t="s">
        <v>31</v>
      </c>
      <c r="J390" s="30" t="s">
        <v>31</v>
      </c>
      <c r="K390" s="30" t="s">
        <v>31</v>
      </c>
      <c r="L390" s="30" t="s">
        <v>31</v>
      </c>
      <c r="M390" s="30" t="s">
        <v>31</v>
      </c>
    </row>
    <row r="391" spans="1:13" ht="31.5" customHeight="1" outlineLevel="2" x14ac:dyDescent="0.25">
      <c r="A391" s="31" t="s">
        <v>617</v>
      </c>
      <c r="B391" s="38" t="s">
        <v>618</v>
      </c>
      <c r="C391" s="33" t="s">
        <v>20</v>
      </c>
      <c r="D391" s="30" t="s">
        <v>31</v>
      </c>
      <c r="E391" s="30" t="s">
        <v>31</v>
      </c>
      <c r="F391" s="30" t="s">
        <v>31</v>
      </c>
      <c r="G391" s="30" t="s">
        <v>31</v>
      </c>
      <c r="H391" s="30" t="s">
        <v>31</v>
      </c>
      <c r="I391" s="30" t="s">
        <v>31</v>
      </c>
      <c r="J391" s="30" t="s">
        <v>31</v>
      </c>
      <c r="K391" s="30" t="s">
        <v>31</v>
      </c>
      <c r="L391" s="30" t="s">
        <v>31</v>
      </c>
      <c r="M391" s="30" t="s">
        <v>31</v>
      </c>
    </row>
    <row r="392" spans="1:13" ht="18" customHeight="1" outlineLevel="3" x14ac:dyDescent="0.25">
      <c r="A392" s="31" t="s">
        <v>619</v>
      </c>
      <c r="B392" s="39" t="s">
        <v>45</v>
      </c>
      <c r="C392" s="33" t="s">
        <v>20</v>
      </c>
      <c r="D392" s="30" t="s">
        <v>31</v>
      </c>
      <c r="E392" s="30" t="s">
        <v>31</v>
      </c>
      <c r="F392" s="30" t="s">
        <v>31</v>
      </c>
      <c r="G392" s="30" t="s">
        <v>31</v>
      </c>
      <c r="H392" s="30" t="s">
        <v>31</v>
      </c>
      <c r="I392" s="30" t="s">
        <v>31</v>
      </c>
      <c r="J392" s="30" t="s">
        <v>31</v>
      </c>
      <c r="K392" s="30" t="s">
        <v>31</v>
      </c>
      <c r="L392" s="30" t="s">
        <v>31</v>
      </c>
      <c r="M392" s="30" t="s">
        <v>31</v>
      </c>
    </row>
    <row r="393" spans="1:13" ht="18" customHeight="1" outlineLevel="3" x14ac:dyDescent="0.25">
      <c r="A393" s="31" t="s">
        <v>620</v>
      </c>
      <c r="B393" s="93" t="s">
        <v>47</v>
      </c>
      <c r="C393" s="33" t="s">
        <v>20</v>
      </c>
      <c r="D393" s="30" t="s">
        <v>31</v>
      </c>
      <c r="E393" s="30" t="s">
        <v>31</v>
      </c>
      <c r="F393" s="30" t="s">
        <v>31</v>
      </c>
      <c r="G393" s="30" t="s">
        <v>31</v>
      </c>
      <c r="H393" s="30" t="s">
        <v>31</v>
      </c>
      <c r="I393" s="30" t="s">
        <v>31</v>
      </c>
      <c r="J393" s="30" t="s">
        <v>31</v>
      </c>
      <c r="K393" s="30" t="s">
        <v>31</v>
      </c>
      <c r="L393" s="30" t="s">
        <v>31</v>
      </c>
      <c r="M393" s="30" t="s">
        <v>31</v>
      </c>
    </row>
    <row r="394" spans="1:13" ht="31.5" customHeight="1" outlineLevel="1" x14ac:dyDescent="0.25">
      <c r="A394" s="31" t="s">
        <v>25</v>
      </c>
      <c r="B394" s="36" t="s">
        <v>621</v>
      </c>
      <c r="C394" s="33" t="s">
        <v>20</v>
      </c>
      <c r="D394" s="30">
        <f t="shared" ref="D394:K394" si="113">SUM(D395:D397)</f>
        <v>0</v>
      </c>
      <c r="E394" s="30">
        <f t="shared" si="113"/>
        <v>0</v>
      </c>
      <c r="F394" s="30">
        <f t="shared" si="113"/>
        <v>0</v>
      </c>
      <c r="G394" s="30">
        <f t="shared" si="113"/>
        <v>0</v>
      </c>
      <c r="H394" s="30">
        <f t="shared" si="113"/>
        <v>0</v>
      </c>
      <c r="I394" s="30">
        <f t="shared" si="113"/>
        <v>0</v>
      </c>
      <c r="J394" s="30">
        <f t="shared" si="113"/>
        <v>0</v>
      </c>
      <c r="K394" s="30">
        <f t="shared" si="113"/>
        <v>0</v>
      </c>
      <c r="L394" s="30">
        <f t="shared" ref="L394:L404" si="114">D394+F394+H394+J394</f>
        <v>0</v>
      </c>
      <c r="M394" s="30">
        <f t="shared" ref="M394:M404" si="115">E394+G394+I394+K394</f>
        <v>0</v>
      </c>
    </row>
    <row r="395" spans="1:13" ht="31.5" customHeight="1" outlineLevel="2" x14ac:dyDescent="0.25">
      <c r="A395" s="31" t="s">
        <v>622</v>
      </c>
      <c r="B395" s="38" t="s">
        <v>24</v>
      </c>
      <c r="C395" s="33" t="s">
        <v>20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f t="shared" si="114"/>
        <v>0</v>
      </c>
      <c r="M395" s="30">
        <f t="shared" si="115"/>
        <v>0</v>
      </c>
    </row>
    <row r="396" spans="1:13" ht="31.5" customHeight="1" outlineLevel="2" x14ac:dyDescent="0.25">
      <c r="A396" s="31" t="s">
        <v>623</v>
      </c>
      <c r="B396" s="38" t="s">
        <v>26</v>
      </c>
      <c r="C396" s="33" t="s">
        <v>20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f t="shared" si="114"/>
        <v>0</v>
      </c>
      <c r="M396" s="30">
        <f t="shared" si="115"/>
        <v>0</v>
      </c>
    </row>
    <row r="397" spans="1:13" ht="31.5" customHeight="1" outlineLevel="2" x14ac:dyDescent="0.25">
      <c r="A397" s="31" t="s">
        <v>624</v>
      </c>
      <c r="B397" s="38" t="s">
        <v>28</v>
      </c>
      <c r="C397" s="33" t="s">
        <v>20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f t="shared" si="114"/>
        <v>0</v>
      </c>
      <c r="M397" s="30">
        <f t="shared" si="115"/>
        <v>0</v>
      </c>
    </row>
    <row r="398" spans="1:13" ht="15.75" customHeight="1" outlineLevel="1" collapsed="1" x14ac:dyDescent="0.25">
      <c r="A398" s="31" t="s">
        <v>27</v>
      </c>
      <c r="B398" s="36" t="s">
        <v>625</v>
      </c>
      <c r="C398" s="33" t="s">
        <v>20</v>
      </c>
      <c r="D398" s="30">
        <v>0</v>
      </c>
      <c r="E398" s="91">
        <v>0</v>
      </c>
      <c r="F398" s="30">
        <v>0</v>
      </c>
      <c r="G398" s="91">
        <v>0</v>
      </c>
      <c r="H398" s="30">
        <v>0</v>
      </c>
      <c r="I398" s="91">
        <v>0</v>
      </c>
      <c r="J398" s="30">
        <v>0</v>
      </c>
      <c r="K398" s="91">
        <v>0</v>
      </c>
      <c r="L398" s="30">
        <f t="shared" si="114"/>
        <v>0</v>
      </c>
      <c r="M398" s="30">
        <f t="shared" si="115"/>
        <v>0</v>
      </c>
    </row>
    <row r="399" spans="1:13" ht="15.75" customHeight="1" x14ac:dyDescent="0.25">
      <c r="A399" s="27" t="s">
        <v>29</v>
      </c>
      <c r="B399" s="37" t="s">
        <v>626</v>
      </c>
      <c r="C399" s="29" t="s">
        <v>20</v>
      </c>
      <c r="D399" s="91">
        <f t="shared" ref="D399:K399" si="116">SUM(D400,D413,D414)</f>
        <v>0</v>
      </c>
      <c r="E399" s="91">
        <f t="shared" si="116"/>
        <v>0</v>
      </c>
      <c r="F399" s="91">
        <f t="shared" si="116"/>
        <v>6.7507000000000001</v>
      </c>
      <c r="G399" s="91">
        <f t="shared" si="116"/>
        <v>0</v>
      </c>
      <c r="H399" s="91">
        <f t="shared" si="116"/>
        <v>8.5375750000000004</v>
      </c>
      <c r="I399" s="91">
        <f t="shared" si="116"/>
        <v>0</v>
      </c>
      <c r="J399" s="91">
        <f t="shared" si="116"/>
        <v>0.48</v>
      </c>
      <c r="K399" s="91">
        <f t="shared" si="116"/>
        <v>0</v>
      </c>
      <c r="L399" s="30">
        <f t="shared" si="114"/>
        <v>15.768275000000001</v>
      </c>
      <c r="M399" s="30">
        <f t="shared" si="115"/>
        <v>0</v>
      </c>
    </row>
    <row r="400" spans="1:13" ht="15.75" customHeight="1" outlineLevel="1" x14ac:dyDescent="0.25">
      <c r="A400" s="31" t="s">
        <v>627</v>
      </c>
      <c r="B400" s="36" t="s">
        <v>628</v>
      </c>
      <c r="C400" s="33" t="s">
        <v>20</v>
      </c>
      <c r="D400" s="91">
        <f>SUM(D401,D405:D410)</f>
        <v>0</v>
      </c>
      <c r="E400" s="91">
        <f t="shared" ref="E400:K400" si="117">SUM(E401,E405:E410)</f>
        <v>0</v>
      </c>
      <c r="F400" s="91">
        <f>SUM(F401,F405:F410)</f>
        <v>6.7507000000000001</v>
      </c>
      <c r="G400" s="91">
        <f t="shared" si="117"/>
        <v>0</v>
      </c>
      <c r="H400" s="91">
        <f t="shared" si="117"/>
        <v>8.5375750000000004</v>
      </c>
      <c r="I400" s="91">
        <f t="shared" si="117"/>
        <v>0</v>
      </c>
      <c r="J400" s="91">
        <f t="shared" si="117"/>
        <v>0.48</v>
      </c>
      <c r="K400" s="91">
        <f t="shared" si="117"/>
        <v>0</v>
      </c>
      <c r="L400" s="30">
        <f t="shared" si="114"/>
        <v>15.768275000000001</v>
      </c>
      <c r="M400" s="30">
        <f t="shared" si="115"/>
        <v>0</v>
      </c>
    </row>
    <row r="401" spans="1:13" ht="15.75" customHeight="1" outlineLevel="2" x14ac:dyDescent="0.25">
      <c r="A401" s="31" t="s">
        <v>629</v>
      </c>
      <c r="B401" s="38" t="s">
        <v>630</v>
      </c>
      <c r="C401" s="33" t="s">
        <v>20</v>
      </c>
      <c r="D401" s="30">
        <f t="shared" ref="D401:K401" si="118">SUM(D402:D404)</f>
        <v>0</v>
      </c>
      <c r="E401" s="30">
        <f t="shared" si="118"/>
        <v>0</v>
      </c>
      <c r="F401" s="30">
        <f t="shared" si="118"/>
        <v>0</v>
      </c>
      <c r="G401" s="30">
        <f t="shared" si="118"/>
        <v>0</v>
      </c>
      <c r="H401" s="30">
        <f t="shared" si="118"/>
        <v>0</v>
      </c>
      <c r="I401" s="30">
        <f t="shared" si="118"/>
        <v>0</v>
      </c>
      <c r="J401" s="30">
        <f t="shared" si="118"/>
        <v>0</v>
      </c>
      <c r="K401" s="30">
        <f t="shared" si="118"/>
        <v>0</v>
      </c>
      <c r="L401" s="30">
        <f t="shared" si="114"/>
        <v>0</v>
      </c>
      <c r="M401" s="30">
        <f t="shared" si="115"/>
        <v>0</v>
      </c>
    </row>
    <row r="402" spans="1:13" ht="31.5" customHeight="1" outlineLevel="3" x14ac:dyDescent="0.25">
      <c r="A402" s="31" t="s">
        <v>631</v>
      </c>
      <c r="B402" s="38" t="s">
        <v>24</v>
      </c>
      <c r="C402" s="33" t="s">
        <v>20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f t="shared" si="114"/>
        <v>0</v>
      </c>
      <c r="M402" s="30">
        <f t="shared" si="115"/>
        <v>0</v>
      </c>
    </row>
    <row r="403" spans="1:13" ht="31.5" customHeight="1" outlineLevel="3" x14ac:dyDescent="0.25">
      <c r="A403" s="31" t="s">
        <v>632</v>
      </c>
      <c r="B403" s="38" t="s">
        <v>26</v>
      </c>
      <c r="C403" s="33" t="s">
        <v>20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f t="shared" si="114"/>
        <v>0</v>
      </c>
      <c r="M403" s="30">
        <f t="shared" si="115"/>
        <v>0</v>
      </c>
    </row>
    <row r="404" spans="1:13" ht="31.5" customHeight="1" outlineLevel="3" x14ac:dyDescent="0.25">
      <c r="A404" s="31" t="s">
        <v>633</v>
      </c>
      <c r="B404" s="38" t="s">
        <v>28</v>
      </c>
      <c r="C404" s="33" t="s">
        <v>20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f t="shared" si="114"/>
        <v>0</v>
      </c>
      <c r="M404" s="30">
        <f t="shared" si="115"/>
        <v>0</v>
      </c>
    </row>
    <row r="405" spans="1:13" ht="15.75" customHeight="1" outlineLevel="2" x14ac:dyDescent="0.25">
      <c r="A405" s="31" t="s">
        <v>634</v>
      </c>
      <c r="B405" s="38" t="s">
        <v>409</v>
      </c>
      <c r="C405" s="33" t="s">
        <v>20</v>
      </c>
      <c r="D405" s="30" t="s">
        <v>31</v>
      </c>
      <c r="E405" s="30" t="s">
        <v>31</v>
      </c>
      <c r="F405" s="30" t="s">
        <v>31</v>
      </c>
      <c r="G405" s="30" t="s">
        <v>31</v>
      </c>
      <c r="H405" s="30" t="s">
        <v>31</v>
      </c>
      <c r="I405" s="30" t="s">
        <v>31</v>
      </c>
      <c r="J405" s="30" t="s">
        <v>31</v>
      </c>
      <c r="K405" s="30" t="s">
        <v>31</v>
      </c>
      <c r="L405" s="30" t="s">
        <v>31</v>
      </c>
      <c r="M405" s="30" t="s">
        <v>31</v>
      </c>
    </row>
    <row r="406" spans="1:13" ht="15.75" customHeight="1" outlineLevel="2" collapsed="1" x14ac:dyDescent="0.25">
      <c r="A406" s="31" t="s">
        <v>635</v>
      </c>
      <c r="B406" s="38" t="s">
        <v>412</v>
      </c>
      <c r="C406" s="33" t="s">
        <v>20</v>
      </c>
      <c r="D406" s="30">
        <v>0</v>
      </c>
      <c r="E406" s="91">
        <v>0</v>
      </c>
      <c r="F406" s="30">
        <f>F69</f>
        <v>6.7507000000000001</v>
      </c>
      <c r="G406" s="91">
        <v>0</v>
      </c>
      <c r="H406" s="30">
        <f>H69</f>
        <v>8.5375750000000004</v>
      </c>
      <c r="I406" s="91">
        <v>0</v>
      </c>
      <c r="J406" s="30">
        <f>J452</f>
        <v>0.48</v>
      </c>
      <c r="K406" s="91">
        <v>0</v>
      </c>
      <c r="L406" s="30">
        <f>D406+F406+H406+J406</f>
        <v>15.768275000000001</v>
      </c>
      <c r="M406" s="30">
        <f>E406+G406+I406+K406</f>
        <v>0</v>
      </c>
    </row>
    <row r="407" spans="1:13" ht="15.75" customHeight="1" outlineLevel="2" x14ac:dyDescent="0.25">
      <c r="A407" s="31" t="s">
        <v>636</v>
      </c>
      <c r="B407" s="38" t="s">
        <v>415</v>
      </c>
      <c r="C407" s="33" t="s">
        <v>20</v>
      </c>
      <c r="D407" s="30" t="s">
        <v>31</v>
      </c>
      <c r="E407" s="30" t="s">
        <v>31</v>
      </c>
      <c r="F407" s="30" t="s">
        <v>31</v>
      </c>
      <c r="G407" s="30" t="s">
        <v>31</v>
      </c>
      <c r="H407" s="30" t="s">
        <v>31</v>
      </c>
      <c r="I407" s="30" t="s">
        <v>31</v>
      </c>
      <c r="J407" s="30" t="s">
        <v>31</v>
      </c>
      <c r="K407" s="30" t="s">
        <v>31</v>
      </c>
      <c r="L407" s="30" t="s">
        <v>31</v>
      </c>
      <c r="M407" s="30" t="s">
        <v>31</v>
      </c>
    </row>
    <row r="408" spans="1:13" ht="15.75" customHeight="1" outlineLevel="2" x14ac:dyDescent="0.25">
      <c r="A408" s="31" t="s">
        <v>637</v>
      </c>
      <c r="B408" s="38" t="s">
        <v>421</v>
      </c>
      <c r="C408" s="33" t="s">
        <v>20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f>D408+F408+H408+J408</f>
        <v>0</v>
      </c>
      <c r="M408" s="30">
        <f>E408+G408+I408+K408</f>
        <v>0</v>
      </c>
    </row>
    <row r="409" spans="1:13" ht="15.75" customHeight="1" outlineLevel="2" x14ac:dyDescent="0.25">
      <c r="A409" s="31" t="s">
        <v>638</v>
      </c>
      <c r="B409" s="38" t="s">
        <v>424</v>
      </c>
      <c r="C409" s="33" t="s">
        <v>20</v>
      </c>
      <c r="D409" s="30" t="s">
        <v>31</v>
      </c>
      <c r="E409" s="30" t="s">
        <v>31</v>
      </c>
      <c r="F409" s="30" t="s">
        <v>31</v>
      </c>
      <c r="G409" s="30" t="s">
        <v>31</v>
      </c>
      <c r="H409" s="30" t="s">
        <v>31</v>
      </c>
      <c r="I409" s="30" t="s">
        <v>31</v>
      </c>
      <c r="J409" s="30" t="s">
        <v>31</v>
      </c>
      <c r="K409" s="30" t="s">
        <v>31</v>
      </c>
      <c r="L409" s="30" t="s">
        <v>31</v>
      </c>
      <c r="M409" s="30" t="s">
        <v>31</v>
      </c>
    </row>
    <row r="410" spans="1:13" ht="31.5" customHeight="1" outlineLevel="2" x14ac:dyDescent="0.25">
      <c r="A410" s="31" t="s">
        <v>639</v>
      </c>
      <c r="B410" s="38" t="s">
        <v>427</v>
      </c>
      <c r="C410" s="33" t="s">
        <v>20</v>
      </c>
      <c r="D410" s="30" t="s">
        <v>31</v>
      </c>
      <c r="E410" s="30" t="s">
        <v>31</v>
      </c>
      <c r="F410" s="30" t="s">
        <v>31</v>
      </c>
      <c r="G410" s="30" t="s">
        <v>31</v>
      </c>
      <c r="H410" s="30" t="s">
        <v>31</v>
      </c>
      <c r="I410" s="30" t="s">
        <v>31</v>
      </c>
      <c r="J410" s="30" t="s">
        <v>31</v>
      </c>
      <c r="K410" s="30" t="s">
        <v>31</v>
      </c>
      <c r="L410" s="30" t="s">
        <v>31</v>
      </c>
      <c r="M410" s="30" t="s">
        <v>31</v>
      </c>
    </row>
    <row r="411" spans="1:13" ht="15.75" customHeight="1" outlineLevel="3" x14ac:dyDescent="0.25">
      <c r="A411" s="31" t="s">
        <v>640</v>
      </c>
      <c r="B411" s="39" t="s">
        <v>45</v>
      </c>
      <c r="C411" s="33" t="s">
        <v>20</v>
      </c>
      <c r="D411" s="30" t="s">
        <v>31</v>
      </c>
      <c r="E411" s="30" t="s">
        <v>31</v>
      </c>
      <c r="F411" s="30" t="s">
        <v>31</v>
      </c>
      <c r="G411" s="30" t="s">
        <v>31</v>
      </c>
      <c r="H411" s="30" t="s">
        <v>31</v>
      </c>
      <c r="I411" s="30" t="s">
        <v>31</v>
      </c>
      <c r="J411" s="30" t="s">
        <v>31</v>
      </c>
      <c r="K411" s="30" t="s">
        <v>31</v>
      </c>
      <c r="L411" s="30" t="s">
        <v>31</v>
      </c>
      <c r="M411" s="30" t="s">
        <v>31</v>
      </c>
    </row>
    <row r="412" spans="1:13" ht="15.75" customHeight="1" outlineLevel="3" x14ac:dyDescent="0.25">
      <c r="A412" s="31" t="s">
        <v>641</v>
      </c>
      <c r="B412" s="93" t="s">
        <v>47</v>
      </c>
      <c r="C412" s="33" t="s">
        <v>20</v>
      </c>
      <c r="D412" s="30" t="s">
        <v>31</v>
      </c>
      <c r="E412" s="30" t="s">
        <v>31</v>
      </c>
      <c r="F412" s="30" t="s">
        <v>31</v>
      </c>
      <c r="G412" s="30" t="s">
        <v>31</v>
      </c>
      <c r="H412" s="30" t="s">
        <v>31</v>
      </c>
      <c r="I412" s="30" t="s">
        <v>31</v>
      </c>
      <c r="J412" s="30" t="s">
        <v>31</v>
      </c>
      <c r="K412" s="30" t="s">
        <v>31</v>
      </c>
      <c r="L412" s="30" t="s">
        <v>31</v>
      </c>
      <c r="M412" s="30" t="s">
        <v>31</v>
      </c>
    </row>
    <row r="413" spans="1:13" ht="15.75" customHeight="1" outlineLevel="1" x14ac:dyDescent="0.25">
      <c r="A413" s="31" t="s">
        <v>642</v>
      </c>
      <c r="B413" s="36" t="s">
        <v>643</v>
      </c>
      <c r="C413" s="33" t="s">
        <v>20</v>
      </c>
      <c r="D413" s="30">
        <v>0</v>
      </c>
      <c r="E413" s="91">
        <v>0</v>
      </c>
      <c r="F413" s="30">
        <v>0</v>
      </c>
      <c r="G413" s="91">
        <v>0</v>
      </c>
      <c r="H413" s="30">
        <v>0</v>
      </c>
      <c r="I413" s="91">
        <v>0</v>
      </c>
      <c r="J413" s="30">
        <v>0</v>
      </c>
      <c r="K413" s="91">
        <v>0</v>
      </c>
      <c r="L413" s="30">
        <f t="shared" ref="L413:L418" si="119">D413+F413+H413+J413</f>
        <v>0</v>
      </c>
      <c r="M413" s="30">
        <f t="shared" ref="M413:M418" si="120">E413+G413+I413+K413</f>
        <v>0</v>
      </c>
    </row>
    <row r="414" spans="1:13" ht="15.75" customHeight="1" outlineLevel="1" x14ac:dyDescent="0.25">
      <c r="A414" s="31" t="s">
        <v>644</v>
      </c>
      <c r="B414" s="36" t="s">
        <v>645</v>
      </c>
      <c r="C414" s="33" t="s">
        <v>20</v>
      </c>
      <c r="D414" s="91">
        <f t="shared" ref="D414:K414" si="121">SUM(D415,D419:D424)</f>
        <v>0</v>
      </c>
      <c r="E414" s="91">
        <f t="shared" si="121"/>
        <v>0</v>
      </c>
      <c r="F414" s="91">
        <f t="shared" si="121"/>
        <v>0</v>
      </c>
      <c r="G414" s="91">
        <f t="shared" si="121"/>
        <v>0</v>
      </c>
      <c r="H414" s="91">
        <f t="shared" si="121"/>
        <v>0</v>
      </c>
      <c r="I414" s="91">
        <f t="shared" si="121"/>
        <v>0</v>
      </c>
      <c r="J414" s="91">
        <f t="shared" si="121"/>
        <v>0</v>
      </c>
      <c r="K414" s="91">
        <f t="shared" si="121"/>
        <v>0</v>
      </c>
      <c r="L414" s="30">
        <f t="shared" si="119"/>
        <v>0</v>
      </c>
      <c r="M414" s="30">
        <f t="shared" si="120"/>
        <v>0</v>
      </c>
    </row>
    <row r="415" spans="1:13" ht="15.75" customHeight="1" outlineLevel="2" x14ac:dyDescent="0.25">
      <c r="A415" s="31" t="s">
        <v>646</v>
      </c>
      <c r="B415" s="38" t="s">
        <v>630</v>
      </c>
      <c r="C415" s="33" t="s">
        <v>20</v>
      </c>
      <c r="D415" s="30">
        <f t="shared" ref="D415:K415" si="122">SUM(D416:D418)</f>
        <v>0</v>
      </c>
      <c r="E415" s="30">
        <f t="shared" si="122"/>
        <v>0</v>
      </c>
      <c r="F415" s="30">
        <f t="shared" si="122"/>
        <v>0</v>
      </c>
      <c r="G415" s="30">
        <f t="shared" si="122"/>
        <v>0</v>
      </c>
      <c r="H415" s="30">
        <f t="shared" si="122"/>
        <v>0</v>
      </c>
      <c r="I415" s="30">
        <f t="shared" si="122"/>
        <v>0</v>
      </c>
      <c r="J415" s="30">
        <f t="shared" si="122"/>
        <v>0</v>
      </c>
      <c r="K415" s="30">
        <f t="shared" si="122"/>
        <v>0</v>
      </c>
      <c r="L415" s="30">
        <f t="shared" si="119"/>
        <v>0</v>
      </c>
      <c r="M415" s="30">
        <f t="shared" si="120"/>
        <v>0</v>
      </c>
    </row>
    <row r="416" spans="1:13" ht="31.5" customHeight="1" outlineLevel="2" x14ac:dyDescent="0.25">
      <c r="A416" s="31" t="s">
        <v>647</v>
      </c>
      <c r="B416" s="38" t="s">
        <v>24</v>
      </c>
      <c r="C416" s="33" t="s">
        <v>20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f t="shared" si="119"/>
        <v>0</v>
      </c>
      <c r="M416" s="30">
        <f t="shared" si="120"/>
        <v>0</v>
      </c>
    </row>
    <row r="417" spans="1:13" ht="31.5" customHeight="1" outlineLevel="2" x14ac:dyDescent="0.25">
      <c r="A417" s="31" t="s">
        <v>648</v>
      </c>
      <c r="B417" s="38" t="s">
        <v>26</v>
      </c>
      <c r="C417" s="33" t="s">
        <v>20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f t="shared" si="119"/>
        <v>0</v>
      </c>
      <c r="M417" s="30">
        <f t="shared" si="120"/>
        <v>0</v>
      </c>
    </row>
    <row r="418" spans="1:13" ht="31.5" customHeight="1" outlineLevel="2" x14ac:dyDescent="0.25">
      <c r="A418" s="31" t="s">
        <v>649</v>
      </c>
      <c r="B418" s="38" t="s">
        <v>28</v>
      </c>
      <c r="C418" s="33" t="s">
        <v>20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f t="shared" si="119"/>
        <v>0</v>
      </c>
      <c r="M418" s="30">
        <f t="shared" si="120"/>
        <v>0</v>
      </c>
    </row>
    <row r="419" spans="1:13" ht="15.75" customHeight="1" outlineLevel="2" x14ac:dyDescent="0.25">
      <c r="A419" s="31" t="s">
        <v>650</v>
      </c>
      <c r="B419" s="38" t="s">
        <v>409</v>
      </c>
      <c r="C419" s="33" t="s">
        <v>20</v>
      </c>
      <c r="D419" s="30" t="s">
        <v>31</v>
      </c>
      <c r="E419" s="30" t="s">
        <v>31</v>
      </c>
      <c r="F419" s="30" t="s">
        <v>31</v>
      </c>
      <c r="G419" s="30" t="s">
        <v>31</v>
      </c>
      <c r="H419" s="30" t="s">
        <v>31</v>
      </c>
      <c r="I419" s="30" t="s">
        <v>31</v>
      </c>
      <c r="J419" s="30" t="s">
        <v>31</v>
      </c>
      <c r="K419" s="30" t="s">
        <v>31</v>
      </c>
      <c r="L419" s="30" t="s">
        <v>31</v>
      </c>
      <c r="M419" s="30" t="s">
        <v>31</v>
      </c>
    </row>
    <row r="420" spans="1:13" ht="15.75" customHeight="1" outlineLevel="2" collapsed="1" x14ac:dyDescent="0.25">
      <c r="A420" s="31" t="s">
        <v>651</v>
      </c>
      <c r="B420" s="38" t="s">
        <v>412</v>
      </c>
      <c r="C420" s="33" t="s">
        <v>20</v>
      </c>
      <c r="D420" s="30">
        <v>0</v>
      </c>
      <c r="E420" s="91">
        <v>0</v>
      </c>
      <c r="F420" s="30">
        <v>0</v>
      </c>
      <c r="G420" s="91">
        <v>0</v>
      </c>
      <c r="H420" s="30">
        <v>0</v>
      </c>
      <c r="I420" s="91">
        <v>0</v>
      </c>
      <c r="J420" s="30">
        <v>0</v>
      </c>
      <c r="K420" s="91">
        <v>0</v>
      </c>
      <c r="L420" s="30">
        <f>D420+F420+H420+J420</f>
        <v>0</v>
      </c>
      <c r="M420" s="30">
        <f>E420+G420+I420+K420</f>
        <v>0</v>
      </c>
    </row>
    <row r="421" spans="1:13" ht="15.75" customHeight="1" outlineLevel="2" x14ac:dyDescent="0.25">
      <c r="A421" s="31" t="s">
        <v>652</v>
      </c>
      <c r="B421" s="38" t="s">
        <v>415</v>
      </c>
      <c r="C421" s="33" t="s">
        <v>20</v>
      </c>
      <c r="D421" s="30" t="s">
        <v>31</v>
      </c>
      <c r="E421" s="30" t="s">
        <v>31</v>
      </c>
      <c r="F421" s="30" t="s">
        <v>31</v>
      </c>
      <c r="G421" s="30" t="s">
        <v>31</v>
      </c>
      <c r="H421" s="30" t="s">
        <v>31</v>
      </c>
      <c r="I421" s="30" t="s">
        <v>31</v>
      </c>
      <c r="J421" s="30" t="s">
        <v>31</v>
      </c>
      <c r="K421" s="30" t="s">
        <v>31</v>
      </c>
      <c r="L421" s="30" t="s">
        <v>31</v>
      </c>
      <c r="M421" s="30" t="s">
        <v>31</v>
      </c>
    </row>
    <row r="422" spans="1:13" ht="15.75" customHeight="1" outlineLevel="2" x14ac:dyDescent="0.25">
      <c r="A422" s="31" t="s">
        <v>653</v>
      </c>
      <c r="B422" s="38" t="s">
        <v>421</v>
      </c>
      <c r="C422" s="33" t="s">
        <v>20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f>D422+F422+H422+J422</f>
        <v>0</v>
      </c>
      <c r="M422" s="30">
        <f>E422+G422+I422+K422</f>
        <v>0</v>
      </c>
    </row>
    <row r="423" spans="1:13" ht="15.75" customHeight="1" outlineLevel="2" x14ac:dyDescent="0.25">
      <c r="A423" s="31" t="s">
        <v>654</v>
      </c>
      <c r="B423" s="38" t="s">
        <v>424</v>
      </c>
      <c r="C423" s="33" t="s">
        <v>20</v>
      </c>
      <c r="D423" s="30" t="s">
        <v>31</v>
      </c>
      <c r="E423" s="30" t="s">
        <v>31</v>
      </c>
      <c r="F423" s="30" t="s">
        <v>31</v>
      </c>
      <c r="G423" s="30" t="s">
        <v>31</v>
      </c>
      <c r="H423" s="30" t="s">
        <v>31</v>
      </c>
      <c r="I423" s="30" t="s">
        <v>31</v>
      </c>
      <c r="J423" s="30" t="s">
        <v>31</v>
      </c>
      <c r="K423" s="30" t="s">
        <v>31</v>
      </c>
      <c r="L423" s="30" t="s">
        <v>31</v>
      </c>
      <c r="M423" s="30" t="s">
        <v>31</v>
      </c>
    </row>
    <row r="424" spans="1:13" ht="31.5" customHeight="1" outlineLevel="2" x14ac:dyDescent="0.25">
      <c r="A424" s="31" t="s">
        <v>655</v>
      </c>
      <c r="B424" s="38" t="s">
        <v>427</v>
      </c>
      <c r="C424" s="33" t="s">
        <v>20</v>
      </c>
      <c r="D424" s="30" t="s">
        <v>31</v>
      </c>
      <c r="E424" s="30" t="s">
        <v>31</v>
      </c>
      <c r="F424" s="30" t="s">
        <v>31</v>
      </c>
      <c r="G424" s="30" t="s">
        <v>31</v>
      </c>
      <c r="H424" s="30" t="s">
        <v>31</v>
      </c>
      <c r="I424" s="30" t="s">
        <v>31</v>
      </c>
      <c r="J424" s="30" t="s">
        <v>31</v>
      </c>
      <c r="K424" s="30" t="s">
        <v>31</v>
      </c>
      <c r="L424" s="30" t="s">
        <v>31</v>
      </c>
      <c r="M424" s="30" t="s">
        <v>31</v>
      </c>
    </row>
    <row r="425" spans="1:13" ht="15.75" customHeight="1" outlineLevel="3" x14ac:dyDescent="0.25">
      <c r="A425" s="31" t="s">
        <v>656</v>
      </c>
      <c r="B425" s="93" t="s">
        <v>45</v>
      </c>
      <c r="C425" s="33" t="s">
        <v>20</v>
      </c>
      <c r="D425" s="30" t="s">
        <v>31</v>
      </c>
      <c r="E425" s="30" t="s">
        <v>31</v>
      </c>
      <c r="F425" s="30" t="s">
        <v>31</v>
      </c>
      <c r="G425" s="30" t="s">
        <v>31</v>
      </c>
      <c r="H425" s="30" t="s">
        <v>31</v>
      </c>
      <c r="I425" s="30" t="s">
        <v>31</v>
      </c>
      <c r="J425" s="30" t="s">
        <v>31</v>
      </c>
      <c r="K425" s="30" t="s">
        <v>31</v>
      </c>
      <c r="L425" s="30" t="s">
        <v>31</v>
      </c>
      <c r="M425" s="30" t="s">
        <v>31</v>
      </c>
    </row>
    <row r="426" spans="1:13" ht="15.75" customHeight="1" outlineLevel="3" x14ac:dyDescent="0.25">
      <c r="A426" s="31" t="s">
        <v>657</v>
      </c>
      <c r="B426" s="93" t="s">
        <v>47</v>
      </c>
      <c r="C426" s="33" t="s">
        <v>20</v>
      </c>
      <c r="D426" s="30" t="s">
        <v>31</v>
      </c>
      <c r="E426" s="30" t="s">
        <v>31</v>
      </c>
      <c r="F426" s="30" t="s">
        <v>31</v>
      </c>
      <c r="G426" s="30" t="s">
        <v>31</v>
      </c>
      <c r="H426" s="30" t="s">
        <v>31</v>
      </c>
      <c r="I426" s="30" t="s">
        <v>31</v>
      </c>
      <c r="J426" s="30" t="s">
        <v>31</v>
      </c>
      <c r="K426" s="30" t="s">
        <v>31</v>
      </c>
      <c r="L426" s="30" t="s">
        <v>31</v>
      </c>
      <c r="M426" s="30" t="s">
        <v>31</v>
      </c>
    </row>
    <row r="427" spans="1:13" ht="15.75" customHeight="1" collapsed="1" x14ac:dyDescent="0.25">
      <c r="A427" s="27" t="s">
        <v>32</v>
      </c>
      <c r="B427" s="37" t="s">
        <v>658</v>
      </c>
      <c r="C427" s="29" t="s">
        <v>20</v>
      </c>
      <c r="D427" s="30">
        <v>0</v>
      </c>
      <c r="E427" s="91">
        <v>0</v>
      </c>
      <c r="F427" s="30">
        <f>G453</f>
        <v>7.93</v>
      </c>
      <c r="G427" s="91">
        <v>0</v>
      </c>
      <c r="H427" s="30">
        <f>I453</f>
        <v>0.58449999999998781</v>
      </c>
      <c r="I427" s="91">
        <v>0</v>
      </c>
      <c r="J427" s="30">
        <v>0</v>
      </c>
      <c r="K427" s="91">
        <v>0</v>
      </c>
      <c r="L427" s="30">
        <f t="shared" ref="L427:L442" si="123">D427+F427+H427+J427</f>
        <v>8.5144999999999875</v>
      </c>
      <c r="M427" s="30">
        <f t="shared" ref="M427:M442" si="124">E427+G427+I427+K427</f>
        <v>0</v>
      </c>
    </row>
    <row r="428" spans="1:13" ht="15.75" customHeight="1" x14ac:dyDescent="0.25">
      <c r="A428" s="27" t="s">
        <v>34</v>
      </c>
      <c r="B428" s="37" t="s">
        <v>659</v>
      </c>
      <c r="C428" s="29" t="s">
        <v>20</v>
      </c>
      <c r="D428" s="30">
        <v>0</v>
      </c>
      <c r="E428" s="91">
        <v>0</v>
      </c>
      <c r="F428" s="30">
        <v>0</v>
      </c>
      <c r="G428" s="91">
        <v>0</v>
      </c>
      <c r="H428" s="91">
        <v>0</v>
      </c>
      <c r="I428" s="91">
        <v>0</v>
      </c>
      <c r="J428" s="91">
        <v>0</v>
      </c>
      <c r="K428" s="91">
        <v>0</v>
      </c>
      <c r="L428" s="30">
        <f t="shared" si="123"/>
        <v>0</v>
      </c>
      <c r="M428" s="30">
        <f t="shared" si="124"/>
        <v>0</v>
      </c>
    </row>
    <row r="429" spans="1:13" ht="15.75" customHeight="1" outlineLevel="1" x14ac:dyDescent="0.25">
      <c r="A429" s="31" t="s">
        <v>660</v>
      </c>
      <c r="B429" s="36" t="s">
        <v>661</v>
      </c>
      <c r="C429" s="33" t="s">
        <v>20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f t="shared" si="123"/>
        <v>0</v>
      </c>
      <c r="M429" s="30">
        <f t="shared" si="124"/>
        <v>0</v>
      </c>
    </row>
    <row r="430" spans="1:13" ht="15.75" customHeight="1" outlineLevel="1" x14ac:dyDescent="0.25">
      <c r="A430" s="31" t="s">
        <v>662</v>
      </c>
      <c r="B430" s="36" t="s">
        <v>663</v>
      </c>
      <c r="C430" s="33" t="s">
        <v>20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f t="shared" si="123"/>
        <v>0</v>
      </c>
      <c r="M430" s="30">
        <f t="shared" si="124"/>
        <v>0</v>
      </c>
    </row>
    <row r="431" spans="1:13" s="17" customFormat="1" ht="15.75" customHeight="1" x14ac:dyDescent="0.25">
      <c r="A431" s="27" t="s">
        <v>50</v>
      </c>
      <c r="B431" s="92" t="s">
        <v>664</v>
      </c>
      <c r="C431" s="29" t="s">
        <v>20</v>
      </c>
      <c r="D431" s="91">
        <f t="shared" ref="D431:K431" si="125">SUM(D432:D436,D441:D442)</f>
        <v>0</v>
      </c>
      <c r="E431" s="91">
        <f t="shared" si="125"/>
        <v>0</v>
      </c>
      <c r="F431" s="91">
        <f t="shared" si="125"/>
        <v>20.158799999999999</v>
      </c>
      <c r="G431" s="91">
        <f t="shared" si="125"/>
        <v>0</v>
      </c>
      <c r="H431" s="91">
        <f t="shared" si="125"/>
        <v>0</v>
      </c>
      <c r="I431" s="91">
        <f t="shared" si="125"/>
        <v>0</v>
      </c>
      <c r="J431" s="91">
        <f t="shared" si="125"/>
        <v>0</v>
      </c>
      <c r="K431" s="91">
        <f t="shared" si="125"/>
        <v>0</v>
      </c>
      <c r="L431" s="30">
        <f t="shared" si="123"/>
        <v>20.158799999999999</v>
      </c>
      <c r="M431" s="30">
        <f t="shared" si="124"/>
        <v>0</v>
      </c>
    </row>
    <row r="432" spans="1:13" ht="15.75" customHeight="1" outlineLevel="1" x14ac:dyDescent="0.25">
      <c r="A432" s="31" t="s">
        <v>52</v>
      </c>
      <c r="B432" s="40" t="s">
        <v>665</v>
      </c>
      <c r="C432" s="33" t="s">
        <v>20</v>
      </c>
      <c r="D432" s="30">
        <v>0</v>
      </c>
      <c r="E432" s="91">
        <v>0</v>
      </c>
      <c r="F432" s="30">
        <f>G452-F427</f>
        <v>20.158799999999999</v>
      </c>
      <c r="G432" s="91">
        <v>0</v>
      </c>
      <c r="H432" s="30">
        <f>I452-H427</f>
        <v>0</v>
      </c>
      <c r="I432" s="91">
        <v>0</v>
      </c>
      <c r="J432" s="30">
        <v>0</v>
      </c>
      <c r="K432" s="91">
        <v>0</v>
      </c>
      <c r="L432" s="30">
        <f t="shared" si="123"/>
        <v>20.158799999999999</v>
      </c>
      <c r="M432" s="30">
        <f t="shared" si="124"/>
        <v>0</v>
      </c>
    </row>
    <row r="433" spans="1:13" ht="15.75" customHeight="1" outlineLevel="1" x14ac:dyDescent="0.25">
      <c r="A433" s="31" t="s">
        <v>56</v>
      </c>
      <c r="B433" s="40" t="s">
        <v>666</v>
      </c>
      <c r="C433" s="33" t="s">
        <v>20</v>
      </c>
      <c r="D433" s="30">
        <v>0</v>
      </c>
      <c r="E433" s="91">
        <v>0</v>
      </c>
      <c r="F433" s="30">
        <v>0</v>
      </c>
      <c r="G433" s="91">
        <v>0</v>
      </c>
      <c r="H433" s="30">
        <v>0</v>
      </c>
      <c r="I433" s="91">
        <v>0</v>
      </c>
      <c r="J433" s="30">
        <v>0</v>
      </c>
      <c r="K433" s="91">
        <v>0</v>
      </c>
      <c r="L433" s="30">
        <f t="shared" si="123"/>
        <v>0</v>
      </c>
      <c r="M433" s="30">
        <f t="shared" si="124"/>
        <v>0</v>
      </c>
    </row>
    <row r="434" spans="1:13" ht="15.75" customHeight="1" outlineLevel="1" x14ac:dyDescent="0.25">
      <c r="A434" s="31" t="s">
        <v>57</v>
      </c>
      <c r="B434" s="40" t="s">
        <v>667</v>
      </c>
      <c r="C434" s="33" t="s">
        <v>20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f t="shared" si="123"/>
        <v>0</v>
      </c>
      <c r="M434" s="30">
        <f t="shared" si="124"/>
        <v>0</v>
      </c>
    </row>
    <row r="435" spans="1:13" ht="15.75" customHeight="1" outlineLevel="1" x14ac:dyDescent="0.25">
      <c r="A435" s="31" t="s">
        <v>58</v>
      </c>
      <c r="B435" s="40" t="s">
        <v>668</v>
      </c>
      <c r="C435" s="33" t="s">
        <v>20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f t="shared" si="123"/>
        <v>0</v>
      </c>
      <c r="M435" s="30">
        <f t="shared" si="124"/>
        <v>0</v>
      </c>
    </row>
    <row r="436" spans="1:13" ht="15.75" customHeight="1" outlineLevel="1" x14ac:dyDescent="0.25">
      <c r="A436" s="31" t="s">
        <v>59</v>
      </c>
      <c r="B436" s="40" t="s">
        <v>669</v>
      </c>
      <c r="C436" s="33" t="s">
        <v>20</v>
      </c>
      <c r="D436" s="30">
        <f t="shared" ref="D436:K436" si="126">SUM(D437,D439)</f>
        <v>0</v>
      </c>
      <c r="E436" s="30">
        <f t="shared" si="126"/>
        <v>0</v>
      </c>
      <c r="F436" s="30">
        <f t="shared" si="126"/>
        <v>0</v>
      </c>
      <c r="G436" s="30">
        <f t="shared" si="126"/>
        <v>0</v>
      </c>
      <c r="H436" s="30">
        <f t="shared" si="126"/>
        <v>0</v>
      </c>
      <c r="I436" s="30">
        <f t="shared" si="126"/>
        <v>0</v>
      </c>
      <c r="J436" s="30">
        <f t="shared" si="126"/>
        <v>0</v>
      </c>
      <c r="K436" s="30">
        <f t="shared" si="126"/>
        <v>0</v>
      </c>
      <c r="L436" s="30">
        <f t="shared" si="123"/>
        <v>0</v>
      </c>
      <c r="M436" s="30">
        <f t="shared" si="124"/>
        <v>0</v>
      </c>
    </row>
    <row r="437" spans="1:13" ht="15.75" customHeight="1" outlineLevel="2" x14ac:dyDescent="0.25">
      <c r="A437" s="31" t="s">
        <v>99</v>
      </c>
      <c r="B437" s="36" t="s">
        <v>308</v>
      </c>
      <c r="C437" s="33" t="s">
        <v>20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f t="shared" si="123"/>
        <v>0</v>
      </c>
      <c r="M437" s="30">
        <f t="shared" si="124"/>
        <v>0</v>
      </c>
    </row>
    <row r="438" spans="1:13" ht="31.5" customHeight="1" outlineLevel="2" x14ac:dyDescent="0.25">
      <c r="A438" s="31" t="s">
        <v>670</v>
      </c>
      <c r="B438" s="38" t="s">
        <v>671</v>
      </c>
      <c r="C438" s="33" t="s">
        <v>20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f t="shared" si="123"/>
        <v>0</v>
      </c>
      <c r="M438" s="30">
        <f t="shared" si="124"/>
        <v>0</v>
      </c>
    </row>
    <row r="439" spans="1:13" ht="15.75" customHeight="1" outlineLevel="2" x14ac:dyDescent="0.25">
      <c r="A439" s="31" t="s">
        <v>101</v>
      </c>
      <c r="B439" s="36" t="s">
        <v>310</v>
      </c>
      <c r="C439" s="33" t="s">
        <v>20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f t="shared" si="123"/>
        <v>0</v>
      </c>
      <c r="M439" s="30">
        <f t="shared" si="124"/>
        <v>0</v>
      </c>
    </row>
    <row r="440" spans="1:13" ht="31.5" customHeight="1" outlineLevel="2" x14ac:dyDescent="0.25">
      <c r="A440" s="31" t="s">
        <v>672</v>
      </c>
      <c r="B440" s="38" t="s">
        <v>673</v>
      </c>
      <c r="C440" s="33" t="s">
        <v>20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f t="shared" si="123"/>
        <v>0</v>
      </c>
      <c r="M440" s="30">
        <f t="shared" si="124"/>
        <v>0</v>
      </c>
    </row>
    <row r="441" spans="1:13" ht="15.75" customHeight="1" outlineLevel="1" x14ac:dyDescent="0.25">
      <c r="A441" s="31" t="s">
        <v>60</v>
      </c>
      <c r="B441" s="40" t="s">
        <v>674</v>
      </c>
      <c r="C441" s="33" t="s">
        <v>20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f t="shared" si="123"/>
        <v>0</v>
      </c>
      <c r="M441" s="30">
        <f t="shared" si="124"/>
        <v>0</v>
      </c>
    </row>
    <row r="442" spans="1:13" ht="15.75" customHeight="1" outlineLevel="1" x14ac:dyDescent="0.25">
      <c r="A442" s="31" t="s">
        <v>61</v>
      </c>
      <c r="B442" s="40" t="s">
        <v>675</v>
      </c>
      <c r="C442" s="33" t="s">
        <v>20</v>
      </c>
      <c r="D442" s="30">
        <v>0</v>
      </c>
      <c r="E442" s="91">
        <v>0</v>
      </c>
      <c r="F442" s="30">
        <v>0</v>
      </c>
      <c r="G442" s="91">
        <v>0</v>
      </c>
      <c r="H442" s="30">
        <v>0</v>
      </c>
      <c r="I442" s="91">
        <v>0</v>
      </c>
      <c r="J442" s="30">
        <v>0</v>
      </c>
      <c r="K442" s="91">
        <v>0</v>
      </c>
      <c r="L442" s="30">
        <f t="shared" si="123"/>
        <v>0</v>
      </c>
      <c r="M442" s="30">
        <f t="shared" si="124"/>
        <v>0</v>
      </c>
    </row>
    <row r="443" spans="1:13" s="17" customFormat="1" ht="15.75" customHeight="1" x14ac:dyDescent="0.25">
      <c r="A443" s="27" t="s">
        <v>119</v>
      </c>
      <c r="B443" s="28" t="s">
        <v>112</v>
      </c>
      <c r="C443" s="29" t="s">
        <v>31</v>
      </c>
      <c r="D443" s="29" t="s">
        <v>31</v>
      </c>
      <c r="E443" s="29" t="s">
        <v>31</v>
      </c>
      <c r="F443" s="29" t="s">
        <v>31</v>
      </c>
      <c r="G443" s="29" t="s">
        <v>31</v>
      </c>
      <c r="H443" s="29" t="s">
        <v>31</v>
      </c>
      <c r="I443" s="29" t="s">
        <v>31</v>
      </c>
      <c r="J443" s="29" t="s">
        <v>31</v>
      </c>
      <c r="K443" s="29" t="s">
        <v>31</v>
      </c>
      <c r="L443" s="29" t="s">
        <v>31</v>
      </c>
      <c r="M443" s="29" t="s">
        <v>31</v>
      </c>
    </row>
    <row r="444" spans="1:13" ht="47.25" customHeight="1" outlineLevel="1" x14ac:dyDescent="0.25">
      <c r="A444" s="94" t="s">
        <v>676</v>
      </c>
      <c r="B444" s="40" t="s">
        <v>677</v>
      </c>
      <c r="C444" s="33" t="s">
        <v>20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f t="shared" ref="L444:L447" si="127">D444+F444+H444+J444</f>
        <v>0</v>
      </c>
      <c r="M444" s="30">
        <f t="shared" ref="M444:M447" si="128">E444+G444+I444+K444</f>
        <v>0</v>
      </c>
    </row>
    <row r="445" spans="1:13" ht="15.75" customHeight="1" outlineLevel="2" x14ac:dyDescent="0.25">
      <c r="A445" s="94" t="s">
        <v>122</v>
      </c>
      <c r="B445" s="36" t="s">
        <v>678</v>
      </c>
      <c r="C445" s="33" t="s">
        <v>20</v>
      </c>
      <c r="D445" s="30">
        <v>0</v>
      </c>
      <c r="E445" s="91">
        <v>0</v>
      </c>
      <c r="F445" s="30">
        <v>0</v>
      </c>
      <c r="G445" s="91">
        <v>0</v>
      </c>
      <c r="H445" s="30">
        <v>0</v>
      </c>
      <c r="I445" s="91">
        <v>0</v>
      </c>
      <c r="J445" s="30">
        <v>0</v>
      </c>
      <c r="K445" s="91">
        <v>0</v>
      </c>
      <c r="L445" s="30">
        <f t="shared" si="127"/>
        <v>0</v>
      </c>
      <c r="M445" s="30">
        <f t="shared" si="128"/>
        <v>0</v>
      </c>
    </row>
    <row r="446" spans="1:13" ht="31.5" customHeight="1" outlineLevel="2" x14ac:dyDescent="0.25">
      <c r="A446" s="94" t="s">
        <v>123</v>
      </c>
      <c r="B446" s="36" t="s">
        <v>679</v>
      </c>
      <c r="C446" s="33" t="s">
        <v>20</v>
      </c>
      <c r="D446" s="30">
        <v>0</v>
      </c>
      <c r="E446" s="91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f t="shared" si="127"/>
        <v>0</v>
      </c>
      <c r="M446" s="30">
        <f t="shared" si="128"/>
        <v>0</v>
      </c>
    </row>
    <row r="447" spans="1:13" ht="15.75" customHeight="1" outlineLevel="2" x14ac:dyDescent="0.25">
      <c r="A447" s="94" t="s">
        <v>124</v>
      </c>
      <c r="B447" s="36" t="s">
        <v>680</v>
      </c>
      <c r="C447" s="33" t="s">
        <v>20</v>
      </c>
      <c r="D447" s="30">
        <v>0</v>
      </c>
      <c r="E447" s="91">
        <v>0</v>
      </c>
      <c r="F447" s="30">
        <v>0</v>
      </c>
      <c r="G447" s="91">
        <v>0</v>
      </c>
      <c r="H447" s="30">
        <v>0</v>
      </c>
      <c r="I447" s="91">
        <v>0</v>
      </c>
      <c r="J447" s="30">
        <v>0</v>
      </c>
      <c r="K447" s="91">
        <v>0</v>
      </c>
      <c r="L447" s="30">
        <f t="shared" si="127"/>
        <v>0</v>
      </c>
      <c r="M447" s="30">
        <f t="shared" si="128"/>
        <v>0</v>
      </c>
    </row>
    <row r="448" spans="1:13" ht="33" customHeight="1" outlineLevel="1" x14ac:dyDescent="0.25">
      <c r="A448" s="94" t="s">
        <v>125</v>
      </c>
      <c r="B448" s="40" t="s">
        <v>681</v>
      </c>
      <c r="C448" s="29" t="s">
        <v>31</v>
      </c>
      <c r="D448" s="29" t="s">
        <v>31</v>
      </c>
      <c r="E448" s="29" t="s">
        <v>31</v>
      </c>
      <c r="F448" s="29" t="s">
        <v>31</v>
      </c>
      <c r="G448" s="29" t="s">
        <v>31</v>
      </c>
      <c r="H448" s="29" t="s">
        <v>31</v>
      </c>
      <c r="I448" s="29" t="s">
        <v>31</v>
      </c>
      <c r="J448" s="29" t="s">
        <v>31</v>
      </c>
      <c r="K448" s="29" t="s">
        <v>31</v>
      </c>
      <c r="L448" s="29" t="s">
        <v>31</v>
      </c>
      <c r="M448" s="29" t="s">
        <v>31</v>
      </c>
    </row>
    <row r="449" spans="1:13" ht="15.75" customHeight="1" outlineLevel="2" x14ac:dyDescent="0.25">
      <c r="A449" s="94" t="s">
        <v>682</v>
      </c>
      <c r="B449" s="36" t="s">
        <v>683</v>
      </c>
      <c r="C449" s="33" t="s">
        <v>20</v>
      </c>
      <c r="D449" s="95">
        <v>0</v>
      </c>
      <c r="E449" s="95">
        <v>0</v>
      </c>
      <c r="F449" s="95">
        <v>0</v>
      </c>
      <c r="G449" s="95">
        <v>0</v>
      </c>
      <c r="H449" s="95">
        <v>0</v>
      </c>
      <c r="I449" s="95">
        <v>0</v>
      </c>
      <c r="J449" s="95">
        <v>0</v>
      </c>
      <c r="K449" s="95">
        <v>0</v>
      </c>
      <c r="L449" s="30">
        <f t="shared" ref="L449:L451" si="129">D449+F449+H449+J449</f>
        <v>0</v>
      </c>
      <c r="M449" s="30">
        <f t="shared" ref="M449:M451" si="130">E449+G449+I449+K449</f>
        <v>0</v>
      </c>
    </row>
    <row r="450" spans="1:13" ht="15.75" customHeight="1" outlineLevel="2" x14ac:dyDescent="0.25">
      <c r="A450" s="94" t="s">
        <v>684</v>
      </c>
      <c r="B450" s="36" t="s">
        <v>685</v>
      </c>
      <c r="C450" s="33" t="s">
        <v>20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5">
        <v>0</v>
      </c>
      <c r="J450" s="95">
        <v>0</v>
      </c>
      <c r="K450" s="95">
        <v>0</v>
      </c>
      <c r="L450" s="30">
        <f t="shared" si="129"/>
        <v>0</v>
      </c>
      <c r="M450" s="30">
        <f t="shared" si="130"/>
        <v>0</v>
      </c>
    </row>
    <row r="451" spans="1:13" ht="15.75" customHeight="1" outlineLevel="2" x14ac:dyDescent="0.25">
      <c r="A451" s="94" t="s">
        <v>686</v>
      </c>
      <c r="B451" s="36" t="s">
        <v>687</v>
      </c>
      <c r="C451" s="33" t="s">
        <v>20</v>
      </c>
      <c r="D451" s="95">
        <v>0</v>
      </c>
      <c r="E451" s="95">
        <v>0</v>
      </c>
      <c r="F451" s="95">
        <v>0</v>
      </c>
      <c r="G451" s="95">
        <v>0</v>
      </c>
      <c r="H451" s="95">
        <v>0</v>
      </c>
      <c r="I451" s="95">
        <v>0</v>
      </c>
      <c r="J451" s="95">
        <v>0</v>
      </c>
      <c r="K451" s="95">
        <v>0</v>
      </c>
      <c r="L451" s="30">
        <f t="shared" si="129"/>
        <v>0</v>
      </c>
      <c r="M451" s="30">
        <f t="shared" si="130"/>
        <v>0</v>
      </c>
    </row>
    <row r="452" spans="1:13" ht="15.75" customHeight="1" x14ac:dyDescent="0.25">
      <c r="E452" s="15"/>
      <c r="F452" s="67">
        <v>19.491199999999999</v>
      </c>
      <c r="G452" s="68">
        <v>28.088799999999999</v>
      </c>
      <c r="H452" s="69">
        <v>22.170500000000011</v>
      </c>
      <c r="I452" s="70">
        <v>0.58449999999998781</v>
      </c>
      <c r="J452" s="69">
        <v>0.48</v>
      </c>
      <c r="K452" s="70">
        <v>0</v>
      </c>
      <c r="L452" s="72"/>
    </row>
    <row r="453" spans="1:13" ht="15.75" customHeight="1" x14ac:dyDescent="0.25">
      <c r="E453" s="15"/>
      <c r="F453" s="69" t="s">
        <v>697</v>
      </c>
      <c r="G453" s="70">
        <f>7930/1000</f>
        <v>7.93</v>
      </c>
      <c r="H453" s="69"/>
      <c r="I453" s="70">
        <v>0.58449999999998781</v>
      </c>
      <c r="J453" s="69"/>
      <c r="K453" s="70"/>
      <c r="L453" s="72"/>
    </row>
    <row r="454" spans="1:13" ht="15.75" customHeight="1" x14ac:dyDescent="0.25">
      <c r="A454" s="64" t="s">
        <v>688</v>
      </c>
      <c r="E454" s="15"/>
      <c r="F454" s="71"/>
      <c r="G454" s="15"/>
      <c r="H454" s="71"/>
      <c r="I454" s="15"/>
      <c r="J454" s="71"/>
      <c r="K454" s="15"/>
      <c r="L454" s="72"/>
    </row>
    <row r="455" spans="1:13" ht="15.75" customHeight="1" x14ac:dyDescent="0.25">
      <c r="A455" s="73" t="s">
        <v>689</v>
      </c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spans="1:13" ht="15.75" customHeight="1" x14ac:dyDescent="0.25">
      <c r="A456" s="73" t="s">
        <v>690</v>
      </c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spans="1:13" ht="15.75" customHeight="1" x14ac:dyDescent="0.25">
      <c r="A457" s="73" t="s">
        <v>691</v>
      </c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spans="1:13" ht="15.75" customHeight="1" x14ac:dyDescent="0.25">
      <c r="A458" s="65" t="s">
        <v>692</v>
      </c>
    </row>
    <row r="459" spans="1:13" ht="54" customHeight="1" x14ac:dyDescent="0.25">
      <c r="A459" s="74" t="s">
        <v>693</v>
      </c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</row>
  </sheetData>
  <autoFilter ref="A20:M451"/>
  <mergeCells count="25">
    <mergeCell ref="A6:M7"/>
    <mergeCell ref="A14:B14"/>
    <mergeCell ref="A15:B15"/>
    <mergeCell ref="A18:M18"/>
    <mergeCell ref="A19:A20"/>
    <mergeCell ref="B19:B20"/>
    <mergeCell ref="C19:C20"/>
    <mergeCell ref="L370:M370"/>
    <mergeCell ref="L19:M19"/>
    <mergeCell ref="A370:A371"/>
    <mergeCell ref="B370:B371"/>
    <mergeCell ref="C370:C371"/>
    <mergeCell ref="D370:E370"/>
    <mergeCell ref="D19:E19"/>
    <mergeCell ref="F19:G19"/>
    <mergeCell ref="H19:I19"/>
    <mergeCell ref="J19:K19"/>
    <mergeCell ref="F370:G370"/>
    <mergeCell ref="H370:I370"/>
    <mergeCell ref="J370:K370"/>
    <mergeCell ref="A373:B373"/>
    <mergeCell ref="A455:M455"/>
    <mergeCell ref="A456:M456"/>
    <mergeCell ref="A457:M457"/>
    <mergeCell ref="A459:M459"/>
  </mergeCells>
  <printOptions horizontalCentered="1"/>
  <pageMargins left="0.19685039370078741" right="0.19685039370078741" top="0.19685039370078741" bottom="0.19685039370078741" header="0" footer="0"/>
  <pageSetup paperSize="8" scale="46" fitToHeight="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АСК</vt:lpstr>
      <vt:lpstr>АСК!Заголовки_для_печати</vt:lpstr>
      <vt:lpstr>АСК!Область_печати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Юлия Александровна</dc:creator>
  <cp:lastModifiedBy>user</cp:lastModifiedBy>
  <dcterms:created xsi:type="dcterms:W3CDTF">2019-12-05T09:21:09Z</dcterms:created>
  <dcterms:modified xsi:type="dcterms:W3CDTF">2020-06-29T06:53:38Z</dcterms:modified>
</cp:coreProperties>
</file>